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31"/>
  <workbookPr filterPrivacy="1" codeName="ThisWorkbook"/>
  <xr:revisionPtr revIDLastSave="0" documentId="8_{3D4A32B7-CFCB-47C6-BC9C-E17CE0F69737}" xr6:coauthVersionLast="47" xr6:coauthVersionMax="47" xr10:uidLastSave="{00000000-0000-0000-0000-000000000000}"/>
  <workbookProtection workbookAlgorithmName="SHA-512" workbookHashValue="N1D36Fswyu/WXb3v8EwxHhnnB+IzAYy55pbNe94F6wM10EWp8UaesMk57Xdg1TScgJjx5HU4zzv1C/QstGFpyg==" workbookSaltValue="m8hZabrlSifk/RmDGlHO1w==" workbookSpinCount="100000" lockStructure="1"/>
  <bookViews>
    <workbookView xWindow="-110" yWindow="-110" windowWidth="19420" windowHeight="10420" tabRatio="784" xr2:uid="{D5092815-ABC2-4194-A18C-06566A5E3EAE}"/>
  </bookViews>
  <sheets>
    <sheet name="Overview" sheetId="4" r:id="rId1"/>
    <sheet name="Who we are and what we do" sheetId="23" r:id="rId2"/>
    <sheet name="Solutions for sustainability" sheetId="25" r:id="rId3"/>
    <sheet name="Extending our risk intelligence" sheetId="24" r:id="rId4"/>
    <sheet name="Being a responsible investor" sheetId="28" r:id="rId5"/>
    <sheet name="Driving sustainable operati" sheetId="30" r:id="rId6"/>
    <sheet name="Engaging our people" sheetId="20" r:id="rId7"/>
    <sheet name="Governance and compliance" sheetId="19" r:id="rId8"/>
    <sheet name="Swiss Re Foundation" sheetId="18" r:id="rId9"/>
    <sheet name="TCFD" sheetId="21" r:id="rId10"/>
  </sheets>
  <definedNames>
    <definedName name="_xlnm.Print_Area" localSheetId="4">'Being a responsible investor'!$A$1:$F$18</definedName>
    <definedName name="_xlnm.Print_Area" localSheetId="5">'Driving sustainable operati'!$A$1:$F$23</definedName>
    <definedName name="_xlnm.Print_Area" localSheetId="6">'Engaging our people'!$A$1:$F$56</definedName>
    <definedName name="_xlnm.Print_Area" localSheetId="3">'Extending our risk intelligence'!$A$1:$F$23</definedName>
    <definedName name="_xlnm.Print_Area" localSheetId="7">'Governance and compliance'!$A$1:$F$23</definedName>
    <definedName name="_xlnm.Print_Area" localSheetId="2">'Solutions for sustainability'!$A$1:$F$23</definedName>
    <definedName name="_xlnm.Print_Area" localSheetId="8">'Swiss Re Foundation'!$A$1:$F$23</definedName>
    <definedName name="_xlnm.Print_Area" localSheetId="9">TCFD!$A$1:$F$6</definedName>
    <definedName name="_xlnm.Print_Area" localSheetId="1">'Who we are and what we do'!$A$1:$F$17</definedName>
    <definedName name="_xlnm.Print_Titles" localSheetId="4">'Being a responsible investor'!$1:$3</definedName>
    <definedName name="_xlnm.Print_Titles" localSheetId="5">'Driving sustainable operati'!$1:$2</definedName>
    <definedName name="_xlnm.Print_Titles" localSheetId="6">'Engaging our people'!$1:$3</definedName>
    <definedName name="_xlnm.Print_Titles" localSheetId="3">'Extending our risk intelligence'!$1:$3</definedName>
    <definedName name="_xlnm.Print_Titles" localSheetId="7">'Governance and compliance'!$1:$3</definedName>
    <definedName name="_xlnm.Print_Titles" localSheetId="0">Overview!$1:$3</definedName>
    <definedName name="_xlnm.Print_Titles" localSheetId="2">'Solutions for sustainability'!$1:$3</definedName>
    <definedName name="_xlnm.Print_Titles" localSheetId="8">'Swiss Re Foundation'!$1:$3</definedName>
    <definedName name="_xlnm.Print_Titles" localSheetId="9">TCFD!$1:$3</definedName>
    <definedName name="_xlnm.Print_Titles" localSheetId="1">'Who we are and what we do'!$1:$3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21" l="1"/>
  <c r="B18" i="4"/>
  <c r="B19" i="4"/>
  <c r="B17" i="4"/>
  <c r="B16" i="4"/>
  <c r="B15" i="4"/>
  <c r="B20" i="4"/>
  <c r="B21" i="4"/>
  <c r="B22" i="4"/>
  <c r="B23" i="4"/>
  <c r="D90" i="28"/>
  <c r="C90" i="28"/>
  <c r="D32" i="24"/>
  <c r="E26" i="24"/>
  <c r="E25" i="24"/>
  <c r="E24" i="24"/>
  <c r="E23" i="24"/>
  <c r="E22" i="24"/>
  <c r="E21" i="24"/>
  <c r="E20" i="24"/>
  <c r="E19" i="24"/>
  <c r="E18" i="24"/>
  <c r="E16" i="24"/>
  <c r="E17" i="24" l="1"/>
  <c r="E25" i="23"/>
  <c r="D23" i="23"/>
  <c r="D22" i="23"/>
</calcChain>
</file>

<file path=xl/sharedStrings.xml><?xml version="1.0" encoding="utf-8"?>
<sst xmlns="http://schemas.openxmlformats.org/spreadsheetml/2006/main" count="1074" uniqueCount="431">
  <si>
    <t>Unit</t>
  </si>
  <si>
    <t>2019</t>
  </si>
  <si>
    <t>2020</t>
  </si>
  <si>
    <t>2021</t>
  </si>
  <si>
    <t>Explanatory note</t>
  </si>
  <si>
    <t>Who we are at a glance</t>
  </si>
  <si>
    <t>Net premiums earned and fee income</t>
  </si>
  <si>
    <t>USD bn</t>
  </si>
  <si>
    <t>Group net/loss income</t>
  </si>
  <si>
    <t>USD m</t>
  </si>
  <si>
    <t>Number of employees (regular staff)</t>
  </si>
  <si>
    <t>Number</t>
  </si>
  <si>
    <t>Countries in which Swiss Re operates</t>
  </si>
  <si>
    <t>Number of office locations</t>
  </si>
  <si>
    <t>Financial highlights</t>
  </si>
  <si>
    <t>Total assets</t>
  </si>
  <si>
    <t>Total investments</t>
  </si>
  <si>
    <t>Total liabilities</t>
  </si>
  <si>
    <t>Total debt</t>
  </si>
  <si>
    <t>Shareholders' equity</t>
  </si>
  <si>
    <t>Total revenues</t>
  </si>
  <si>
    <t>Premiums earned and fee income</t>
  </si>
  <si>
    <t>P&amp;C Reinsurance</t>
  </si>
  <si>
    <t>L&amp;H Reinsurance</t>
  </si>
  <si>
    <t>Corporate Solutions</t>
  </si>
  <si>
    <t>The segmental disclosures have been revised to reflect the way the Group manages its business activities: as of 1 January 2021, Life Capital reporting segment ceased to be a separate Business Unit; iptiQ is a division and is reported as part of the Group items; and elipsLife is part of the Corporate Solutions reporting segment. Segmental comparative information for 2020 has been adjusted accordingly. The Life Capital reporting segment for the comparative period 2020 reflects the ReAssure business.</t>
  </si>
  <si>
    <t>Life Capital</t>
  </si>
  <si>
    <t>n/a</t>
  </si>
  <si>
    <t>Group items</t>
  </si>
  <si>
    <t>Net investment income - non-participating business</t>
  </si>
  <si>
    <t>Total expenses</t>
  </si>
  <si>
    <t>Claims and claim adjustment expenses</t>
  </si>
  <si>
    <t>Life and health benefits</t>
  </si>
  <si>
    <t>Net income</t>
  </si>
  <si>
    <t>Attribution of Group income to key stakeholders</t>
  </si>
  <si>
    <t>Income before tax and variable compensation</t>
  </si>
  <si>
    <t>Variable compensation</t>
  </si>
  <si>
    <t>Please refer to page 146 of the Financial Report 2021 for information on aggregate compensation of the Swiss Re Group.</t>
  </si>
  <si>
    <t>%</t>
  </si>
  <si>
    <t>Income tax expense</t>
  </si>
  <si>
    <t>US GAAP net income attributable to shareholders</t>
  </si>
  <si>
    <t>of which paid out as dividend</t>
  </si>
  <si>
    <t>FY 2021 is estimated based on the average monthly CHF/USD FX rate as of January 2022. The dividend is subject to AGM approval and the amount depends on the final number of dividend eligible shares and FX rates upon dividend payout.</t>
  </si>
  <si>
    <t>of which share buyback</t>
  </si>
  <si>
    <t>of which added to retained earnings within shareholders' equity</t>
  </si>
  <si>
    <t xml:space="preserve">Natural Catastrophe Premiums  </t>
  </si>
  <si>
    <t>Natural catastrophe premiums across Swiss Re Group</t>
  </si>
  <si>
    <t>For losses &gt; USD 20 million. Includes premiums for earthquake risk. As of 2021 this is calculated net of expenses such as brokerage and commissions, whereas in previous years gross premiums were reported. This is now aligned with methodology applied in the Financial Report.</t>
  </si>
  <si>
    <t xml:space="preserve">Renewable energy insurance </t>
  </si>
  <si>
    <t>Solar and wind farms</t>
  </si>
  <si>
    <t>&gt;4000</t>
  </si>
  <si>
    <t>&gt;5600</t>
  </si>
  <si>
    <t>Total number for which re/insurance cover was written during the year.</t>
  </si>
  <si>
    <t>Potential emissions avoided due to solar and wind farms</t>
  </si>
  <si>
    <t>Million tonnes CO2</t>
  </si>
  <si>
    <t>Emissions avoided once facilities are operational.</t>
  </si>
  <si>
    <t>Other renewable energy generation facilities</t>
  </si>
  <si>
    <t>Total number for which re/insurance cover was written during the year. Includes hydro, biomass, geothermal and marine/tidal.</t>
  </si>
  <si>
    <t>Potential emissions avoided due to other renewable energy generation facilities</t>
  </si>
  <si>
    <t xml:space="preserve">Total renewable energy generation facilities </t>
  </si>
  <si>
    <t>Total number for which re/insurance cover was written during the year. Includes wind, solar, hydro, biomass, geothermal and marine/tidal.</t>
  </si>
  <si>
    <t>Potential emissions avoided due to renewable energy generation facilities</t>
  </si>
  <si>
    <t xml:space="preserve">Emissions avoided once facilities are operational. </t>
  </si>
  <si>
    <t>Client commitments</t>
  </si>
  <si>
    <t>Women’s World Banking
microinsurance programme</t>
  </si>
  <si>
    <t>Number of beneficiaries (customers and their family members)</t>
  </si>
  <si>
    <t>Life &amp; Health</t>
  </si>
  <si>
    <t>Numbers for family members, number of policies and number of claims payments based on technical accounting claims data. Figures cover Asia, Australia and New Zealand, UK, North America, Germany, Austria and Switzerland. Medical reimbursement includes EMEA (excluding UK/Nordics and Germany) Latin America and Asia.</t>
  </si>
  <si>
    <t>Life &amp; Health policies in force</t>
  </si>
  <si>
    <t>Policies, in millions</t>
  </si>
  <si>
    <t>Family members who were supported by reinsurance policies</t>
  </si>
  <si>
    <t>Millions of persons</t>
  </si>
  <si>
    <t>Life &amp; Health claims and annuity payments</t>
  </si>
  <si>
    <t>USD in billions</t>
  </si>
  <si>
    <t>ESG risk assessments</t>
  </si>
  <si>
    <t>Disclosed since 2021.</t>
  </si>
  <si>
    <t xml:space="preserve">Transactions screened for ESG risk exposure </t>
  </si>
  <si>
    <t>Number of assessments rose in 2021 due to the ESG risk assessment integration into underwriting tools.</t>
  </si>
  <si>
    <t>Companies on the ESG watchlist</t>
  </si>
  <si>
    <t>Projects on the ESG watchlist</t>
  </si>
  <si>
    <t>ESG risk referrals</t>
  </si>
  <si>
    <t>As of 1 January 2022, our former "Sustainable Business Risk Framework" was renamed "ESG Risk Framework".</t>
  </si>
  <si>
    <t xml:space="preserve">ESG risk referrals </t>
  </si>
  <si>
    <t>Abstain</t>
  </si>
  <si>
    <t>Proceed</t>
  </si>
  <si>
    <t>Proceed with conditions</t>
  </si>
  <si>
    <t>Escalation</t>
  </si>
  <si>
    <t>ESG risk referrals, by sector</t>
  </si>
  <si>
    <t>Mining (excl. thermal coal)</t>
  </si>
  <si>
    <t>Oil and gas</t>
  </si>
  <si>
    <t>of which oil and gas conventional</t>
  </si>
  <si>
    <t>of which oil and gas offshore</t>
  </si>
  <si>
    <t>Thermal coal</t>
  </si>
  <si>
    <t>Forestry, pulp and pater, and oil palm</t>
  </si>
  <si>
    <t>Other: human rights</t>
  </si>
  <si>
    <t>Other: environmental issues</t>
  </si>
  <si>
    <t>Defence</t>
  </si>
  <si>
    <t>Animal testing</t>
  </si>
  <si>
    <t>Dams</t>
  </si>
  <si>
    <t>ESG Risk Framework - training</t>
  </si>
  <si>
    <t>Employees trained via mandatory online course</t>
  </si>
  <si>
    <t>Once completed, employees do not repeat the training in future years.</t>
  </si>
  <si>
    <t>Carbon footprint of insurance portfolio</t>
  </si>
  <si>
    <t>Carbon Footprint of direct and facultative insurance portfolio (estimate)</t>
  </si>
  <si>
    <t>Tonnes CO2 / USDm revenue</t>
  </si>
  <si>
    <t>This is estimated using the CRO Forum methodology. Read about the methodology here: https://www.swissre.com/sustainability/stories/carbon-footprinting-methodology-for-underwriting-portfolios.html</t>
  </si>
  <si>
    <t>Client and industry interaction</t>
  </si>
  <si>
    <t>Client and industry Engagements</t>
  </si>
  <si>
    <t>Here we include sector engagements such as coal in 2020, as well as our engagements with clients when we "proceed with conditions".</t>
  </si>
  <si>
    <t>Enhancement</t>
  </si>
  <si>
    <t>Assets managed externally</t>
  </si>
  <si>
    <t>Share of PRI signatories</t>
  </si>
  <si>
    <t>ESG rating distribution across corporate bond and listed equity portfolio</t>
  </si>
  <si>
    <t>Corporate bond and listed equity</t>
  </si>
  <si>
    <t>The ESG rating distribution scope for the listed equity portfolio has been adjusted as of 2020 to include ETFs and exclude strategic holdings.</t>
  </si>
  <si>
    <t>AAA</t>
  </si>
  <si>
    <t>AA</t>
  </si>
  <si>
    <t>A</t>
  </si>
  <si>
    <t>BBB</t>
  </si>
  <si>
    <t>BB</t>
  </si>
  <si>
    <t>B</t>
  </si>
  <si>
    <t>CCC</t>
  </si>
  <si>
    <t>NR</t>
  </si>
  <si>
    <t xml:space="preserve">Voting activities and behaviour </t>
  </si>
  <si>
    <t>Voting Activity</t>
  </si>
  <si>
    <t>Votes cast</t>
  </si>
  <si>
    <t>No votes cast</t>
  </si>
  <si>
    <t>Voting Behaviour</t>
  </si>
  <si>
    <t>Voted with management</t>
  </si>
  <si>
    <t>Voted against management</t>
  </si>
  <si>
    <t>Abstained</t>
  </si>
  <si>
    <t>Votes withheld</t>
  </si>
  <si>
    <t>Engagement activity: "1.5C Alignment"</t>
  </si>
  <si>
    <t>Portfolio hodings engaged on "1.5C Alignment"</t>
  </si>
  <si>
    <t>Engagement activities by sector</t>
  </si>
  <si>
    <t>Communication services</t>
  </si>
  <si>
    <t>Consumer discretionary</t>
  </si>
  <si>
    <t>Consumer staples</t>
  </si>
  <si>
    <t>Energy</t>
  </si>
  <si>
    <t>Financials</t>
  </si>
  <si>
    <t>Health care</t>
  </si>
  <si>
    <t>Industrials</t>
  </si>
  <si>
    <t>Information technology</t>
  </si>
  <si>
    <t>Materials</t>
  </si>
  <si>
    <t>Real estate</t>
  </si>
  <si>
    <t>Utilities</t>
  </si>
  <si>
    <t>Total engagements</t>
  </si>
  <si>
    <t>Engagement activity: "Disclose ESG metrics"</t>
  </si>
  <si>
    <t>Porfolio holdings engaged on "Disclose ESG metrics"</t>
  </si>
  <si>
    <t>Inclusion</t>
  </si>
  <si>
    <t>Impact private equity</t>
  </si>
  <si>
    <t>&lt;150</t>
  </si>
  <si>
    <t>Climate-related opportunities</t>
  </si>
  <si>
    <t>Green, social and sustainabilty bond portfolio</t>
  </si>
  <si>
    <t>Green, social and sustainability bonds</t>
  </si>
  <si>
    <t>Year-over-year increase is partly driven by a refined dataset used to identify green, social and sustainability bonds.</t>
  </si>
  <si>
    <t>Green, social and sustainability government bonds</t>
  </si>
  <si>
    <t>Green, social and sustainability corporate bonds</t>
  </si>
  <si>
    <t>Green bonds</t>
  </si>
  <si>
    <t>Sectoral allocation of green bonds</t>
  </si>
  <si>
    <t>Sovereign</t>
  </si>
  <si>
    <t>Agency</t>
  </si>
  <si>
    <t>Supranational</t>
  </si>
  <si>
    <t>Regional governments</t>
  </si>
  <si>
    <t>Agency securitised</t>
  </si>
  <si>
    <t>Municipals</t>
  </si>
  <si>
    <t>Basic industries</t>
  </si>
  <si>
    <t>Non-cyclical consumer goods</t>
  </si>
  <si>
    <t>Resources</t>
  </si>
  <si>
    <t>Non-cyclical services</t>
  </si>
  <si>
    <t>General industrials</t>
  </si>
  <si>
    <t>Cyclical consumer goods</t>
  </si>
  <si>
    <t>Cyclical services</t>
  </si>
  <si>
    <t>CMBS</t>
  </si>
  <si>
    <t>Renewable energy and social infrastructure loan portfolio</t>
  </si>
  <si>
    <t>Total social and renewable energy infrastructure loan portfolio</t>
  </si>
  <si>
    <t>Real estate portfolio</t>
  </si>
  <si>
    <t>Total real estate portfolio</t>
  </si>
  <si>
    <t>Of which certified buildings</t>
  </si>
  <si>
    <t>% of total</t>
  </si>
  <si>
    <t>Switzerland</t>
  </si>
  <si>
    <t>MINERGIE® certified</t>
  </si>
  <si>
    <t>Switzerland by energy source</t>
  </si>
  <si>
    <t>Gas</t>
  </si>
  <si>
    <t>Renewable energy</t>
  </si>
  <si>
    <t xml:space="preserve">Oil </t>
  </si>
  <si>
    <t>District heating</t>
  </si>
  <si>
    <t>Other</t>
  </si>
  <si>
    <t>Externally managed real estate portfolio</t>
  </si>
  <si>
    <t>Certified buildings, based on local energy labels</t>
  </si>
  <si>
    <t>% externally managed</t>
  </si>
  <si>
    <t>UK certified buildings</t>
  </si>
  <si>
    <t>BREEAM "Excellent"</t>
  </si>
  <si>
    <t>% of UK buildings</t>
  </si>
  <si>
    <t>BREEAM "Very good"</t>
  </si>
  <si>
    <t>Not certified</t>
  </si>
  <si>
    <t>US certified buildings</t>
  </si>
  <si>
    <t>LEED "Gold"</t>
  </si>
  <si>
    <t>% of US buildings</t>
  </si>
  <si>
    <t>LEED "Silver"</t>
  </si>
  <si>
    <t>GRESB scoring US real estate portfolio</t>
  </si>
  <si>
    <t>The GRESB methodology was refined in 2020, which is why the 2021 score cannot be compared ot previous years.</t>
  </si>
  <si>
    <t>GRESB scoring achieved</t>
  </si>
  <si>
    <t>Score 0-100</t>
  </si>
  <si>
    <t xml:space="preserve"> In 2021 the GRESB average was 73/100.</t>
  </si>
  <si>
    <t>Performance</t>
  </si>
  <si>
    <t>Score 0-70</t>
  </si>
  <si>
    <t>Management</t>
  </si>
  <si>
    <t>Score 0-30</t>
  </si>
  <si>
    <t>Climate-related risks</t>
  </si>
  <si>
    <t>Carbon intensity</t>
  </si>
  <si>
    <t>Corporate bonds</t>
  </si>
  <si>
    <t>Swiss Re aggregate</t>
  </si>
  <si>
    <t>Tonnes CO2e/USD m revenue</t>
  </si>
  <si>
    <t>Swiss Re US corporate bond portfolio</t>
  </si>
  <si>
    <t>Benchmark US (US Corp IG ESG BB+ index)</t>
  </si>
  <si>
    <t>Swiss Re UK corporate bond portfolio</t>
  </si>
  <si>
    <t>Benchmark UK (UK IG Corp IG ESG BB+ index)</t>
  </si>
  <si>
    <t>Listed equities</t>
  </si>
  <si>
    <t>Swiss Re (including ETFs)</t>
  </si>
  <si>
    <t>Benchmark (MSCI ACWI ESG Leaders index)</t>
  </si>
  <si>
    <t>Government bonds</t>
  </si>
  <si>
    <t>Swiss Re</t>
  </si>
  <si>
    <t>kg CO2e/USD GDP-PPP adjusted</t>
  </si>
  <si>
    <t>Benchmark</t>
  </si>
  <si>
    <t>G20 countries.</t>
  </si>
  <si>
    <t>Absolute GHG emissions</t>
  </si>
  <si>
    <t>Scope 1</t>
  </si>
  <si>
    <t>CO2e tonnes</t>
  </si>
  <si>
    <t>Heating fuels</t>
  </si>
  <si>
    <t>Technical gases</t>
  </si>
  <si>
    <t>"Technical gases” is reported as Scope 1, as Swiss Re has direct control over the majority of the fugitive emissions. Also included is a smaller amount with indirect control.</t>
  </si>
  <si>
    <t>Operational road travel</t>
  </si>
  <si>
    <t>“Operational road travel” figures include emissions from Swiss Re’s own or third-party operated road fleet (eg shuttle buses, pool cars and logistic vehicles).</t>
  </si>
  <si>
    <t>Scope 2</t>
  </si>
  <si>
    <t xml:space="preserve">Purchased energy (location-based) </t>
  </si>
  <si>
    <t>Purchased energy (market-based)</t>
  </si>
  <si>
    <t>Scope 3 (upstream)</t>
  </si>
  <si>
    <t>”Scope 3 (upstream)”: includes upstream Scope 3 emissions from business operations, currently from energy transmission and distribution, paper, water, waste, business travelnand commuting. We acknowledge the existence of a large portion of upstream Scope 3 emissions that are currently unmeasured and therefore not reported. For more information, see paragraph “Environmental Data Disclosure” on page 65.</t>
  </si>
  <si>
    <t>Business travel</t>
  </si>
  <si>
    <t>"Business air travel” (ie commercial flights and business jets) figures are reported on a calendar year basis (ie 12 months; from 1 January to 31 December). Personally expensed employee transport (ie private cars and taxis) for business reasons are now included in “business ground travel” along with the centrally booked employee transport (ie trains and rental cars).</t>
  </si>
  <si>
    <t>Commuting</t>
  </si>
  <si>
    <t>“Other” currently includes upstream Scope 3 emissions from energy transmission and distribution, paper, water and waste.</t>
  </si>
  <si>
    <t>Operational emissions</t>
  </si>
  <si>
    <t>Operational emissions in scope for compensation</t>
  </si>
  <si>
    <t>Current emissions in scope for compensation include Scope 1, Scope 2 and part of upstream Scope 3 (business travel, energy transmission and distribution, paper, water and waste). Commuting is not included.</t>
  </si>
  <si>
    <t>Carbon certificates</t>
  </si>
  <si>
    <t>Total amount of retired carbon certificates</t>
  </si>
  <si>
    <t>Certificates retired for the compensation of operational emissions</t>
  </si>
  <si>
    <t>Carbon certificates retired in 2018, 2019 and 2020 do not match the corresponding “operational emissions in scope for compensation” due to the restatement of those years’ figures in 2021. For more information, please see pages 109 – 110.</t>
  </si>
  <si>
    <t>Certificates retired as part of the NetZeroYou2 Programme</t>
  </si>
  <si>
    <t>The NetZeroYou2 Programme started in 2021, and no certificates were therefore retired in previous years.</t>
  </si>
  <si>
    <t>Share of carbon avoidance certificates ("offsets")</t>
  </si>
  <si>
    <t>Share of carbon removal certificates</t>
  </si>
  <si>
    <t>GHG emissions intensity per FTE</t>
  </si>
  <si>
    <t>CO2e kg/FTE</t>
  </si>
  <si>
    <t>Purchased energy (location-based)</t>
  </si>
  <si>
    <t>of which from building facilities</t>
  </si>
  <si>
    <t>of which from business travel</t>
  </si>
  <si>
    <t>of which from commuting</t>
  </si>
  <si>
    <t>Building facilities - Energy consumption</t>
  </si>
  <si>
    <t>Energy consumption</t>
  </si>
  <si>
    <t>MWh</t>
  </si>
  <si>
    <t>of which electricity</t>
  </si>
  <si>
    <t>conventional electricitiy</t>
  </si>
  <si>
    <t>renewable electricity</t>
  </si>
  <si>
    <t>of which heating</t>
  </si>
  <si>
    <t>Renewable electricity</t>
  </si>
  <si>
    <t>Includes renewable electricity generated on-site (solar) as well as electricity sourced locally with bundled or unbundled renewable energy attributes.</t>
  </si>
  <si>
    <t>Energy consumption per FTE</t>
  </si>
  <si>
    <t>KWh/FTE</t>
  </si>
  <si>
    <t>Building facilities - Paper, water, waste</t>
  </si>
  <si>
    <t>Paper usage</t>
  </si>
  <si>
    <t>T</t>
  </si>
  <si>
    <t>Paper usage per FTE</t>
  </si>
  <si>
    <t>Kg/FTE</t>
  </si>
  <si>
    <t>Water usage</t>
  </si>
  <si>
    <t>M3</t>
  </si>
  <si>
    <t>Water usage per FTE</t>
  </si>
  <si>
    <t>M3/FTE</t>
  </si>
  <si>
    <t>Waste production</t>
  </si>
  <si>
    <t>Waste production per FTE</t>
  </si>
  <si>
    <t>Recycled waste out of total waste</t>
  </si>
  <si>
    <t>”Business air travel” (ie commercial flights and business jets) figures are reported on a calendar year basis (ie 12 months from 1 January to 31 December). Personally expensed employee transport (ie private cars and taxis) for business reasons are now included in “Business ground travel” along with centrally booked employee transport (ie trains and rental cars).</t>
  </si>
  <si>
    <t>Distance travelled</t>
  </si>
  <si>
    <t>1000 km</t>
  </si>
  <si>
    <t>of which air travel</t>
  </si>
  <si>
    <t>of which ground travel</t>
  </si>
  <si>
    <t>Distance travelled per FTE</t>
  </si>
  <si>
    <t>Km/FTE</t>
  </si>
  <si>
    <t>"Commuting” figures are obtained by means of a biannual survey and have considerable measurement uncertainty. The survey was last performed in 2019 and these results were adjusted in 2020 and 2021 using workplace analytics data (actual headcount entering the company premises) to account for COVID impact.</t>
  </si>
  <si>
    <t>Workforce</t>
  </si>
  <si>
    <t>Total workforce</t>
  </si>
  <si>
    <t>FTE</t>
  </si>
  <si>
    <t>This figure is used to calculate emissions per employee (FTE). It is expressed as total number of full-time equivalents (including permanent, temporary and contractors personnel) measured as of May each year.</t>
  </si>
  <si>
    <t>Vendor ESG assessment</t>
  </si>
  <si>
    <t>There is a lag in timing for ESG tiering analyses (eg 2021 utilises 2020 vendor tiering). Tier 1 vendors are those for which spending exceeds USD 5m. Tier 2 vendors are those for which spending exceeds USD 0.5m.</t>
  </si>
  <si>
    <t>Tier 1 and 2 vendors ESG-assessed by year end</t>
  </si>
  <si>
    <t>Assessed either through IntegrityNext or EcoVadis.</t>
  </si>
  <si>
    <t>Tier 1</t>
  </si>
  <si>
    <t>Tier 2</t>
  </si>
  <si>
    <t>Tier 1 and 2 vendors ESG assessed by year end</t>
  </si>
  <si>
    <t>Number of vendors</t>
  </si>
  <si>
    <t>Spending on Tier 1 and 2 vendors in Global Sourcing</t>
  </si>
  <si>
    <t xml:space="preserve">% </t>
  </si>
  <si>
    <t xml:space="preserve"> Annual spend data does not include unassigned amounts or CIM vendors which are below Tier 2 spend.</t>
  </si>
  <si>
    <t>Employee data by gender</t>
  </si>
  <si>
    <t>The figures for 2019 have been restated due to the sale of our ReAssure business in the UK, and the table therefore shows the number of employees excluding ReAssure employees.</t>
  </si>
  <si>
    <t>Headcount</t>
  </si>
  <si>
    <t>Number of persons</t>
  </si>
  <si>
    <t>Male</t>
  </si>
  <si>
    <t>Female</t>
  </si>
  <si>
    <t>Full-time employees</t>
  </si>
  <si>
    <t>Part-time employees</t>
  </si>
  <si>
    <t>Regular employees</t>
  </si>
  <si>
    <t>% growth</t>
  </si>
  <si>
    <t>Temporary employees</t>
  </si>
  <si>
    <t>Executive and senior management positions</t>
  </si>
  <si>
    <t>Executive/senior management positions comprise the management levels of Director/Senior Vice President and above.</t>
  </si>
  <si>
    <t>All management positions</t>
  </si>
  <si>
    <t>All management positions refers to Vice President and above.</t>
  </si>
  <si>
    <t>Average learning hours by gender</t>
  </si>
  <si>
    <t>Hours</t>
  </si>
  <si>
    <t>Average gender promotion ratio</t>
  </si>
  <si>
    <t>The proportion of women promoted into middle management and above, in relation to the proportion of women in the “donor pool” (full calendar year measure). The “donor pool” is the band below, eg for C-Band promotions, the D-Band is the “donor pool”. All corporate bands have equal weighting.</t>
  </si>
  <si>
    <t>Global adjusted gender pay gap between men and women</t>
  </si>
  <si>
    <t>Employee data by region</t>
  </si>
  <si>
    <t>Total headcount</t>
  </si>
  <si>
    <t>Includes regular and temporary employees. The figures for 2019 have been restated due to the sale of our ReAssure business in the UK, and the table therefore shows the number of employees excluding ReAssure employees.</t>
  </si>
  <si>
    <t>Americas</t>
  </si>
  <si>
    <t>APAC</t>
  </si>
  <si>
    <t>EMEA total</t>
  </si>
  <si>
    <t>Attrition rate</t>
  </si>
  <si>
    <t>Tenure of regular staff</t>
  </si>
  <si>
    <t>Years</t>
  </si>
  <si>
    <t>Classroom and in-house e-learning data</t>
  </si>
  <si>
    <t>Training</t>
  </si>
  <si>
    <t xml:space="preserve"> Distinct number of employees with at least one training.
</t>
  </si>
  <si>
    <t>Learning hours average per employee</t>
  </si>
  <si>
    <t>Average time spent: the total time spent by all employees divided by number of employees who attended trainings.</t>
  </si>
  <si>
    <t>Cost per employee</t>
  </si>
  <si>
    <t>Average cost per trained employee: the total cost for all completed trainings divided by employees who were trained.</t>
  </si>
  <si>
    <t>Leadership training to managers</t>
  </si>
  <si>
    <t>Learning hours average per manager</t>
  </si>
  <si>
    <t>Average time spent: the total time spent by all managers divided by number of managers who attended trainings.</t>
  </si>
  <si>
    <t>Mental health training received</t>
  </si>
  <si>
    <t>Employee surveys</t>
  </si>
  <si>
    <t>Net Promoter Score</t>
  </si>
  <si>
    <t>Score</t>
  </si>
  <si>
    <t>Based on a question asked in external exit interviews run by Gartner (response count: 535).
The question is “How likely is it that you would recommend Swiss Re to a friend or colleague as a great place to work?”.</t>
  </si>
  <si>
    <t>Leavers who rate employment experience favourably</t>
  </si>
  <si>
    <t>Based on a question asked in external exit interviews run by Gartner (response count: 535).
The question is “Overall, how satisfied were you with your employment experience?”.</t>
  </si>
  <si>
    <t>Employee Engagement Index</t>
  </si>
  <si>
    <t>No Employee Survey for 2021.</t>
  </si>
  <si>
    <t>Inclusive Culture Index</t>
  </si>
  <si>
    <t>% agreement</t>
  </si>
  <si>
    <t>Organisational resilience</t>
  </si>
  <si>
    <t>% consistently positive level</t>
  </si>
  <si>
    <t>Candidates applied</t>
  </si>
  <si>
    <t>Monthly average</t>
  </si>
  <si>
    <t>Calculated using the average number of new applicants to Swiss Re Groups throughout the year, in bands A — F.</t>
  </si>
  <si>
    <t>Candidates hired internally</t>
  </si>
  <si>
    <t>Absences</t>
  </si>
  <si>
    <t>Absences due to sick leave</t>
  </si>
  <si>
    <t>Excluding countries and entities where data is not available (mainly Americas and iptiQ), and excluding ReAssure employees.
Calculated by taking the number of persons absent due to sick leave that month as a share of the total employee population.</t>
  </si>
  <si>
    <t>January</t>
  </si>
  <si>
    <t>February</t>
  </si>
  <si>
    <t>March</t>
  </si>
  <si>
    <t>April</t>
  </si>
  <si>
    <t>May</t>
  </si>
  <si>
    <t>June</t>
  </si>
  <si>
    <t>July</t>
  </si>
  <si>
    <t>August</t>
  </si>
  <si>
    <t>September</t>
  </si>
  <si>
    <t>October</t>
  </si>
  <si>
    <t>November</t>
  </si>
  <si>
    <t>December</t>
  </si>
  <si>
    <t>Absences due to sick leave - Male</t>
  </si>
  <si>
    <t>Excluding countries and entities where data is not available (mainly Americas and iptiQ), and excluding ReAssure employees.
Calculated by taking the number of male persons absent due to sick leave that month as a share of the total employee population.</t>
  </si>
  <si>
    <t>Absences due to sick leave - Female</t>
  </si>
  <si>
    <t>Excluding countries and entities where data is not available (mainly Americas and iptiQ), and excluding ReAssure employees.
Calculated by taking the number of female persons absent due to sick leave that month as a share of the total employee population.</t>
  </si>
  <si>
    <t>Investigation Coordination Process (IPC)</t>
  </si>
  <si>
    <t xml:space="preserve">Cases investigated </t>
  </si>
  <si>
    <t>External actors involved</t>
  </si>
  <si>
    <t>Investigated, by intake</t>
  </si>
  <si>
    <t>Internal channels (Human Resources, line managers, Compliance)</t>
  </si>
  <si>
    <t>External sources</t>
  </si>
  <si>
    <t>Whistleblowing hotline</t>
  </si>
  <si>
    <t>Intake through process detection</t>
  </si>
  <si>
    <t>Investigated, by category</t>
  </si>
  <si>
    <t>External fraud</t>
  </si>
  <si>
    <t>Discrimination and harassment (including bullying)</t>
  </si>
  <si>
    <t>Internal fraud</t>
  </si>
  <si>
    <t>Insider trading (including accidental trading within a close period)</t>
  </si>
  <si>
    <t>Other code violations</t>
  </si>
  <si>
    <t>Closed</t>
  </si>
  <si>
    <t>Substantiated</t>
  </si>
  <si>
    <t>Disciplinary action</t>
  </si>
  <si>
    <t>Employee training</t>
  </si>
  <si>
    <t>Mandatory eLearning assignmentes completed (incl. new hire and refresher)</t>
  </si>
  <si>
    <t>SpeakUp campaign</t>
  </si>
  <si>
    <t xml:space="preserve">Site views </t>
  </si>
  <si>
    <t>&gt;4 800</t>
  </si>
  <si>
    <t>Grant support</t>
  </si>
  <si>
    <t>People with improved resilience</t>
  </si>
  <si>
    <t>Total number since 2019</t>
  </si>
  <si>
    <t>~785 000</t>
  </si>
  <si>
    <t>Our definition of “improved resilience” is based on the Business for Social Impact (B4SI) framework developed by Corporate Citizenship to measure social impact. We distinguish three levels of impact: reach, improve, transform. “Reach” is defined as number of people served with access to information or service, “improve” is defined as number of people served for which at least one element of improved resilience of their livelihood assets is measured with a defined indicator and “transform” in addition requires a form of proof of the impact through independent evaluation. An example of an indicator from the “improve” category is the number of smallholder farmers served for which there is measured income increase, access to insurance (claims paid) and finance (loans approved).</t>
  </si>
  <si>
    <t>Volunteer support</t>
  </si>
  <si>
    <t>Swiss Re volunteers</t>
  </si>
  <si>
    <t>Hours Swiss Re volunteers supported our partners</t>
  </si>
  <si>
    <t>Number of Swiss Re volunteers</t>
  </si>
  <si>
    <t>Gross annual expected losses for weather-related perils by region and for peak exposures, Swiss Re Group</t>
  </si>
  <si>
    <t>Regional figures may not add up to the world total due to rounding.</t>
  </si>
  <si>
    <t>Total</t>
  </si>
  <si>
    <t>North America</t>
  </si>
  <si>
    <t>Latin America</t>
  </si>
  <si>
    <t>EMEA</t>
  </si>
  <si>
    <t>Asia</t>
  </si>
  <si>
    <t>Oceania</t>
  </si>
  <si>
    <t>Tropical cyclone</t>
  </si>
  <si>
    <t>Convective storms</t>
  </si>
  <si>
    <t>Flood</t>
  </si>
  <si>
    <t>Windstorm</t>
  </si>
  <si>
    <t>All other perils</t>
  </si>
  <si>
    <t>Peak exposures</t>
  </si>
  <si>
    <t>North Atlantic hurricane</t>
  </si>
  <si>
    <t>US tornado</t>
  </si>
  <si>
    <t>Japanese tropical cyclone</t>
  </si>
  <si>
    <t>European windstorm</t>
  </si>
  <si>
    <t>European flood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</si>
</sst>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 ##0_ ;_ * \-#\ ##0_ ;_ * &quot;-&quot;??_ ;_ @_ "/>
    <numFmt numFmtId="166" formatCode="0.0"/>
    <numFmt numFmtId="167" formatCode="_ * #,##0_ ;_ * \-#,##0_ ;_ * &quot;-&quot;??_ ;_ @_ "/>
    <numFmt numFmtId="168" formatCode="_ * #,##0.0_ ;_ * \-#,##0.0_ ;_ * &quot;-&quot;??_ ;_ @_ "/>
    <numFmt numFmtId="169" formatCode="#\ ##0"/>
  </numFmts>
  <fonts count="22">
    <font>
      <sz val="10"/>
      <color theme="1"/>
      <name val="SwissReSans"/>
      <family val="2"/>
    </font>
    <font>
      <sz val="11"/>
      <color theme="1"/>
      <name val="SwissReSans"/>
      <family val="2"/>
    </font>
    <font>
      <sz val="10"/>
      <color theme="1"/>
      <name val="SwissReSans"/>
      <family val="2"/>
    </font>
    <font>
      <b/>
      <sz val="11"/>
      <color rgb="FFFFFFFF"/>
      <name val="SwissReSans"/>
      <family val="2"/>
      <scheme val="minor"/>
    </font>
    <font>
      <sz val="11"/>
      <color theme="1"/>
      <name val="SwissReSans"/>
      <family val="2"/>
      <scheme val="minor"/>
    </font>
    <font>
      <sz val="11"/>
      <name val="SwissReSans"/>
      <family val="2"/>
      <scheme val="minor"/>
    </font>
    <font>
      <sz val="11"/>
      <color rgb="FFFFFFFF"/>
      <name val="SwissReSans"/>
      <family val="2"/>
      <scheme val="minor"/>
    </font>
    <font>
      <sz val="11"/>
      <color rgb="FF000000"/>
      <name val="SwissReSans"/>
      <family val="2"/>
    </font>
    <font>
      <sz val="11"/>
      <color theme="0"/>
      <name val="SwissReSans"/>
      <family val="2"/>
      <scheme val="minor"/>
    </font>
    <font>
      <sz val="11"/>
      <color rgb="FF000000"/>
      <name val="SwissReSans"/>
      <family val="2"/>
      <scheme val="minor"/>
    </font>
    <font>
      <sz val="11"/>
      <color rgb="FFFFFFFF"/>
      <name val="SwissReSans"/>
      <family val="2"/>
    </font>
    <font>
      <u/>
      <sz val="10"/>
      <color theme="10"/>
      <name val="SwissReSans"/>
      <family val="2"/>
    </font>
    <font>
      <sz val="11"/>
      <color theme="4" tint="-0.249977111117893"/>
      <name val="SwissReSans"/>
      <family val="2"/>
      <scheme val="minor"/>
    </font>
    <font>
      <sz val="11"/>
      <color theme="5"/>
      <name val="SwissReSans"/>
      <family val="2"/>
      <scheme val="minor"/>
    </font>
    <font>
      <sz val="11"/>
      <name val="SwissReSans"/>
      <family val="2"/>
    </font>
    <font>
      <u/>
      <sz val="11"/>
      <name val="SwissReSans"/>
      <family val="2"/>
    </font>
    <font>
      <u/>
      <sz val="11"/>
      <color theme="1"/>
      <name val="SwissReSans"/>
      <family val="2"/>
    </font>
    <font>
      <u/>
      <sz val="10"/>
      <color rgb="FF000000"/>
      <name val="SwissReSans"/>
      <family val="2"/>
    </font>
    <font>
      <u/>
      <sz val="14"/>
      <color theme="1"/>
      <name val="SwissReSans"/>
      <family val="2"/>
    </font>
    <font>
      <u/>
      <sz val="14"/>
      <name val="SwissReSans"/>
      <family val="2"/>
    </font>
    <font>
      <sz val="14"/>
      <name val="SwissReSans"/>
      <family val="2"/>
    </font>
    <font>
      <sz val="14"/>
      <color theme="1"/>
      <name val="SwissReSans"/>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0D8D6"/>
        <bgColor indexed="64"/>
      </patternFill>
    </fill>
    <fill>
      <patternFill patternType="solid">
        <fgColor rgb="FF006E73"/>
        <bgColor indexed="64"/>
      </patternFill>
    </fill>
    <fill>
      <patternFill patternType="solid">
        <fgColor theme="0" tint="-0.14999847407452621"/>
        <bgColor indexed="64"/>
      </patternFill>
    </fill>
    <fill>
      <patternFill patternType="solid">
        <fgColor rgb="FF00AA9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theme="7"/>
      </left>
      <right style="thin">
        <color theme="7"/>
      </right>
      <top style="thin">
        <color theme="7"/>
      </top>
      <bottom style="thin">
        <color theme="7"/>
      </bottom>
      <diagonal/>
    </border>
    <border>
      <left/>
      <right style="thin">
        <color theme="7"/>
      </right>
      <top style="thin">
        <color theme="7"/>
      </top>
      <bottom style="thin">
        <color theme="7"/>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cellStyleXfs>
  <cellXfs count="248">
    <xf numFmtId="0" fontId="0" fillId="0" borderId="0" xfId="0"/>
    <xf numFmtId="0" fontId="0" fillId="2" borderId="0" xfId="0" applyFill="1"/>
    <xf numFmtId="0" fontId="0" fillId="3" borderId="0" xfId="0" applyFill="1"/>
    <xf numFmtId="0" fontId="5" fillId="4" borderId="1" xfId="0" applyFont="1" applyFill="1" applyBorder="1" applyAlignment="1">
      <alignment vertical="top" wrapText="1"/>
    </xf>
    <xf numFmtId="0" fontId="5" fillId="4" borderId="1" xfId="0" applyFont="1" applyFill="1" applyBorder="1" applyAlignment="1">
      <alignment vertical="top"/>
    </xf>
    <xf numFmtId="2" fontId="5" fillId="4" borderId="1" xfId="0" applyNumberFormat="1" applyFont="1" applyFill="1" applyBorder="1" applyAlignment="1">
      <alignment vertical="top"/>
    </xf>
    <xf numFmtId="0" fontId="3" fillId="5" borderId="2" xfId="0" applyFont="1" applyFill="1" applyBorder="1" applyAlignment="1">
      <alignment wrapText="1"/>
    </xf>
    <xf numFmtId="0" fontId="4" fillId="5" borderId="3" xfId="0" applyFont="1" applyFill="1" applyBorder="1" applyAlignment="1">
      <alignment wrapText="1"/>
    </xf>
    <xf numFmtId="0" fontId="4" fillId="5" borderId="3" xfId="0" applyFont="1" applyFill="1" applyBorder="1"/>
    <xf numFmtId="0" fontId="4" fillId="5" borderId="4" xfId="0" applyFont="1" applyFill="1" applyBorder="1"/>
    <xf numFmtId="0" fontId="5" fillId="3" borderId="0" xfId="0" applyFont="1" applyFill="1" applyAlignment="1">
      <alignment wrapText="1"/>
    </xf>
    <xf numFmtId="2" fontId="5" fillId="3" borderId="0" xfId="0" applyNumberFormat="1" applyFont="1" applyFill="1"/>
    <xf numFmtId="2" fontId="5" fillId="3" borderId="0" xfId="0" applyNumberFormat="1" applyFont="1" applyFill="1" applyAlignment="1">
      <alignment horizontal="right"/>
    </xf>
    <xf numFmtId="165" fontId="5" fillId="4" borderId="1" xfId="1" applyNumberFormat="1" applyFont="1" applyFill="1" applyBorder="1" applyAlignment="1">
      <alignment vertical="top"/>
    </xf>
    <xf numFmtId="0" fontId="0" fillId="0" borderId="6" xfId="0" applyBorder="1"/>
    <xf numFmtId="0" fontId="0" fillId="0" borderId="7" xfId="0" applyBorder="1"/>
    <xf numFmtId="0" fontId="4" fillId="5" borderId="1" xfId="0" applyFont="1" applyFill="1" applyBorder="1" applyAlignment="1">
      <alignment wrapText="1"/>
    </xf>
    <xf numFmtId="0" fontId="4" fillId="5" borderId="1" xfId="0" applyFont="1" applyFill="1" applyBorder="1"/>
    <xf numFmtId="0" fontId="4" fillId="5" borderId="1" xfId="0" applyFont="1" applyFill="1" applyBorder="1" applyAlignment="1">
      <alignment vertical="top" wrapText="1"/>
    </xf>
    <xf numFmtId="0" fontId="4" fillId="5" borderId="1" xfId="0" applyFont="1" applyFill="1" applyBorder="1" applyAlignment="1">
      <alignment vertical="top"/>
    </xf>
    <xf numFmtId="0" fontId="5" fillId="4" borderId="8" xfId="0" applyFont="1" applyFill="1" applyBorder="1" applyAlignment="1">
      <alignment horizontal="left" vertical="top" wrapText="1"/>
    </xf>
    <xf numFmtId="0" fontId="3" fillId="5" borderId="8" xfId="0" applyFont="1" applyFill="1" applyBorder="1" applyAlignment="1">
      <alignmen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vertical="top" wrapText="1"/>
    </xf>
    <xf numFmtId="0" fontId="5" fillId="4" borderId="11" xfId="0" applyFont="1" applyFill="1" applyBorder="1" applyAlignment="1">
      <alignment horizontal="left" vertical="top" wrapText="1"/>
    </xf>
    <xf numFmtId="0" fontId="4" fillId="5" borderId="11" xfId="0" applyFont="1" applyFill="1" applyBorder="1" applyAlignment="1">
      <alignment vertical="top"/>
    </xf>
    <xf numFmtId="2" fontId="5" fillId="4" borderId="11" xfId="0" applyNumberFormat="1" applyFont="1" applyFill="1" applyBorder="1" applyAlignment="1">
      <alignment vertical="top"/>
    </xf>
    <xf numFmtId="2" fontId="5" fillId="4" borderId="12" xfId="0" applyNumberFormat="1" applyFont="1" applyFill="1" applyBorder="1" applyAlignment="1">
      <alignment vertical="top"/>
    </xf>
    <xf numFmtId="0" fontId="7" fillId="2" borderId="1" xfId="0" applyFont="1" applyFill="1" applyBorder="1" applyAlignment="1">
      <alignment vertical="top" wrapText="1"/>
    </xf>
    <xf numFmtId="0" fontId="6" fillId="5" borderId="1" xfId="0" applyFont="1" applyFill="1" applyBorder="1" applyAlignment="1">
      <alignment wrapText="1"/>
    </xf>
    <xf numFmtId="0" fontId="7" fillId="4" borderId="1" xfId="0" applyFont="1" applyFill="1" applyBorder="1" applyAlignment="1">
      <alignment horizontal="left" vertical="top" wrapText="1"/>
    </xf>
    <xf numFmtId="0" fontId="7" fillId="4" borderId="1" xfId="0" applyFont="1" applyFill="1" applyBorder="1"/>
    <xf numFmtId="0" fontId="7" fillId="4" borderId="1" xfId="0" applyFont="1" applyFill="1" applyBorder="1" applyAlignment="1">
      <alignment vertical="top" wrapText="1"/>
    </xf>
    <xf numFmtId="0" fontId="7" fillId="2" borderId="1" xfId="0" applyFont="1" applyFill="1" applyBorder="1"/>
    <xf numFmtId="0" fontId="7" fillId="2" borderId="1" xfId="0" applyFont="1" applyFill="1" applyBorder="1" applyAlignment="1">
      <alignment horizontal="left" vertical="top" wrapText="1"/>
    </xf>
    <xf numFmtId="0" fontId="7" fillId="2" borderId="1" xfId="0" applyFont="1" applyFill="1" applyBorder="1" applyAlignment="1">
      <alignment wrapText="1"/>
    </xf>
    <xf numFmtId="0" fontId="6" fillId="5" borderId="5" xfId="0" applyFont="1" applyFill="1" applyBorder="1" applyAlignment="1">
      <alignment wrapText="1"/>
    </xf>
    <xf numFmtId="0" fontId="4" fillId="5" borderId="5" xfId="0" applyFont="1" applyFill="1" applyBorder="1"/>
    <xf numFmtId="0" fontId="8" fillId="5" borderId="5" xfId="0" applyFont="1" applyFill="1" applyBorder="1"/>
    <xf numFmtId="0" fontId="7" fillId="2" borderId="13" xfId="0" applyFont="1" applyFill="1" applyBorder="1"/>
    <xf numFmtId="0" fontId="7" fillId="2" borderId="13" xfId="0" applyFont="1" applyFill="1" applyBorder="1" applyAlignment="1">
      <alignment vertical="top" wrapText="1"/>
    </xf>
    <xf numFmtId="0" fontId="7" fillId="2" borderId="13" xfId="0" applyFont="1" applyFill="1" applyBorder="1" applyAlignment="1">
      <alignment horizontal="left" vertical="top" wrapText="1"/>
    </xf>
    <xf numFmtId="0" fontId="5" fillId="3" borderId="1" xfId="0" applyFont="1" applyFill="1" applyBorder="1"/>
    <xf numFmtId="0" fontId="6" fillId="5" borderId="1" xfId="0" applyFont="1" applyFill="1" applyBorder="1" applyAlignment="1">
      <alignment vertical="top" wrapText="1"/>
    </xf>
    <xf numFmtId="0" fontId="9" fillId="3" borderId="1" xfId="0" applyFont="1" applyFill="1" applyBorder="1" applyAlignment="1">
      <alignment horizontal="right" vertical="top"/>
    </xf>
    <xf numFmtId="0" fontId="9" fillId="3" borderId="1" xfId="0" applyFont="1" applyFill="1" applyBorder="1" applyAlignment="1">
      <alignment horizontal="left" vertical="top" wrapText="1"/>
    </xf>
    <xf numFmtId="0" fontId="9" fillId="3" borderId="1" xfId="0" applyFont="1" applyFill="1" applyBorder="1" applyAlignment="1">
      <alignment horizontal="left" indent="2"/>
    </xf>
    <xf numFmtId="0" fontId="9" fillId="3" borderId="1" xfId="0" applyFont="1" applyFill="1" applyBorder="1" applyAlignment="1">
      <alignment horizontal="left" wrapText="1" indent="1"/>
    </xf>
    <xf numFmtId="0" fontId="9" fillId="0" borderId="1" xfId="0" applyFont="1" applyBorder="1" applyAlignment="1">
      <alignment horizontal="left" vertical="top" wrapText="1"/>
    </xf>
    <xf numFmtId="0" fontId="9" fillId="0" borderId="1" xfId="0" applyFont="1" applyBorder="1" applyAlignment="1">
      <alignment horizontal="right" vertical="top"/>
    </xf>
    <xf numFmtId="0" fontId="5" fillId="3" borderId="1" xfId="0" applyFont="1" applyFill="1" applyBorder="1" applyAlignment="1">
      <alignment vertical="top" wrapText="1"/>
    </xf>
    <xf numFmtId="0" fontId="5" fillId="3" borderId="1" xfId="0" applyFont="1" applyFill="1" applyBorder="1" applyAlignment="1">
      <alignment vertical="top"/>
    </xf>
    <xf numFmtId="165" fontId="5" fillId="3" borderId="1" xfId="1" applyNumberFormat="1" applyFont="1" applyFill="1" applyBorder="1" applyAlignment="1">
      <alignment vertical="top"/>
    </xf>
    <xf numFmtId="0" fontId="5" fillId="3" borderId="0" xfId="0" applyFont="1" applyFill="1"/>
    <xf numFmtId="0" fontId="5" fillId="0" borderId="0" xfId="0" applyFont="1"/>
    <xf numFmtId="0" fontId="6" fillId="5" borderId="1" xfId="0" applyFont="1" applyFill="1" applyBorder="1"/>
    <xf numFmtId="0" fontId="5"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2" fontId="5" fillId="3" borderId="1" xfId="0" applyNumberFormat="1" applyFont="1" applyFill="1" applyBorder="1" applyAlignment="1">
      <alignment vertical="top"/>
    </xf>
    <xf numFmtId="0" fontId="5" fillId="4" borderId="1" xfId="0" applyFont="1" applyFill="1" applyBorder="1"/>
    <xf numFmtId="0" fontId="5" fillId="5" borderId="1" xfId="0" applyFont="1" applyFill="1" applyBorder="1"/>
    <xf numFmtId="0" fontId="9" fillId="3" borderId="1" xfId="0" applyFont="1" applyFill="1" applyBorder="1" applyAlignment="1">
      <alignment horizontal="left" wrapText="1"/>
    </xf>
    <xf numFmtId="0" fontId="9" fillId="3" borderId="1" xfId="0" applyFont="1" applyFill="1" applyBorder="1" applyAlignment="1">
      <alignment horizontal="right" vertical="top" wrapText="1"/>
    </xf>
    <xf numFmtId="166" fontId="9" fillId="3" borderId="1" xfId="0" applyNumberFormat="1" applyFont="1" applyFill="1" applyBorder="1" applyAlignment="1">
      <alignment horizontal="right" vertical="top" wrapText="1"/>
    </xf>
    <xf numFmtId="0" fontId="9" fillId="3" borderId="1" xfId="0" applyFont="1" applyFill="1" applyBorder="1" applyAlignment="1">
      <alignment horizontal="left" vertical="top"/>
    </xf>
    <xf numFmtId="166" fontId="9" fillId="3" borderId="1" xfId="0" applyNumberFormat="1" applyFont="1" applyFill="1" applyBorder="1" applyAlignment="1">
      <alignment horizontal="right" vertical="top"/>
    </xf>
    <xf numFmtId="166" fontId="9" fillId="3" borderId="1" xfId="0" quotePrefix="1" applyNumberFormat="1" applyFont="1" applyFill="1" applyBorder="1" applyAlignment="1">
      <alignment horizontal="right" vertical="top"/>
    </xf>
    <xf numFmtId="0" fontId="9" fillId="0" borderId="1" xfId="0" applyFont="1" applyBorder="1" applyAlignment="1">
      <alignment horizontal="left" vertical="top"/>
    </xf>
    <xf numFmtId="166" fontId="9" fillId="0" borderId="1" xfId="0" applyNumberFormat="1" applyFont="1" applyBorder="1" applyAlignment="1">
      <alignment horizontal="right" vertical="top"/>
    </xf>
    <xf numFmtId="0" fontId="9" fillId="3" borderId="1" xfId="0" applyFont="1" applyFill="1" applyBorder="1" applyAlignment="1">
      <alignment wrapText="1"/>
    </xf>
    <xf numFmtId="0" fontId="0" fillId="0" borderId="0" xfId="0" applyAlignment="1">
      <alignment horizontal="right" vertical="top"/>
    </xf>
    <xf numFmtId="0" fontId="8" fillId="5" borderId="1" xfId="0" applyFont="1" applyFill="1" applyBorder="1" applyAlignment="1">
      <alignment horizontal="left" vertical="top" wrapText="1"/>
    </xf>
    <xf numFmtId="2" fontId="9" fillId="4"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9" fillId="4" borderId="1" xfId="0" applyFont="1" applyFill="1" applyBorder="1" applyAlignment="1">
      <alignment horizontal="right" vertical="top" wrapText="1"/>
    </xf>
    <xf numFmtId="0" fontId="4" fillId="5" borderId="1" xfId="0" applyFont="1" applyFill="1" applyBorder="1" applyAlignment="1">
      <alignment horizontal="right" vertical="top" wrapText="1"/>
    </xf>
    <xf numFmtId="1" fontId="9" fillId="4" borderId="1" xfId="0" applyNumberFormat="1" applyFont="1" applyFill="1" applyBorder="1" applyAlignment="1">
      <alignment horizontal="right" vertical="top" wrapText="1"/>
    </xf>
    <xf numFmtId="0" fontId="5" fillId="4" borderId="1" xfId="0" applyFont="1" applyFill="1" applyBorder="1" applyAlignment="1">
      <alignment horizontal="right" vertical="top"/>
    </xf>
    <xf numFmtId="0" fontId="9" fillId="4" borderId="1" xfId="0" applyFont="1" applyFill="1" applyBorder="1" applyAlignment="1">
      <alignment horizontal="left" wrapText="1"/>
    </xf>
    <xf numFmtId="0" fontId="6" fillId="5"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3" borderId="1" xfId="0" applyFont="1" applyFill="1" applyBorder="1" applyAlignment="1">
      <alignment horizontal="left" vertical="top" wrapText="1" indent="2"/>
    </xf>
    <xf numFmtId="0" fontId="9" fillId="4" borderId="1" xfId="0" applyFont="1" applyFill="1" applyBorder="1" applyAlignment="1">
      <alignment horizontal="left" vertical="top"/>
    </xf>
    <xf numFmtId="0" fontId="5" fillId="3" borderId="1" xfId="0" applyFont="1" applyFill="1" applyBorder="1" applyAlignment="1">
      <alignment horizontal="left" vertical="top"/>
    </xf>
    <xf numFmtId="0" fontId="0" fillId="2" borderId="0" xfId="0" applyFill="1" applyAlignment="1">
      <alignment wrapText="1"/>
    </xf>
    <xf numFmtId="0" fontId="0" fillId="0" borderId="0" xfId="0" applyAlignment="1">
      <alignment wrapText="1"/>
    </xf>
    <xf numFmtId="0" fontId="5" fillId="3" borderId="1" xfId="0" applyFont="1" applyFill="1" applyBorder="1" applyAlignment="1">
      <alignment wrapText="1"/>
    </xf>
    <xf numFmtId="0" fontId="4" fillId="3" borderId="1" xfId="0" applyFont="1" applyFill="1" applyBorder="1" applyAlignment="1">
      <alignment horizontal="left" vertical="top"/>
    </xf>
    <xf numFmtId="0" fontId="4" fillId="5" borderId="1" xfId="0" applyFont="1" applyFill="1" applyBorder="1" applyAlignment="1">
      <alignment horizontal="left" vertical="top"/>
    </xf>
    <xf numFmtId="2" fontId="9" fillId="4" borderId="1" xfId="0" applyNumberFormat="1" applyFont="1" applyFill="1" applyBorder="1" applyAlignment="1">
      <alignment horizontal="left" vertical="top"/>
    </xf>
    <xf numFmtId="2" fontId="5" fillId="4" borderId="1" xfId="0" applyNumberFormat="1" applyFont="1" applyFill="1" applyBorder="1" applyAlignment="1">
      <alignment horizontal="left" vertical="top"/>
    </xf>
    <xf numFmtId="0" fontId="4" fillId="0" borderId="0" xfId="0" applyFont="1" applyAlignment="1">
      <alignment wrapText="1"/>
    </xf>
    <xf numFmtId="0" fontId="6" fillId="5" borderId="1" xfId="0" applyFont="1" applyFill="1" applyBorder="1" applyAlignment="1">
      <alignment horizontal="right" vertical="top" wrapText="1"/>
    </xf>
    <xf numFmtId="0" fontId="5" fillId="4" borderId="1" xfId="0" applyFont="1" applyFill="1" applyBorder="1" applyAlignment="1">
      <alignment horizontal="right" vertical="top" wrapText="1"/>
    </xf>
    <xf numFmtId="2" fontId="5" fillId="3" borderId="1" xfId="0" applyNumberFormat="1" applyFont="1" applyFill="1" applyBorder="1" applyAlignment="1">
      <alignment horizontal="right" vertical="top" wrapText="1"/>
    </xf>
    <xf numFmtId="0" fontId="4" fillId="0" borderId="1" xfId="0" applyFont="1" applyBorder="1" applyAlignment="1">
      <alignment horizontal="left" vertical="top" wrapText="1"/>
    </xf>
    <xf numFmtId="2" fontId="5" fillId="3" borderId="1" xfId="0" applyNumberFormat="1" applyFont="1" applyFill="1" applyBorder="1" applyAlignment="1">
      <alignment horizontal="left" vertical="top" wrapText="1"/>
    </xf>
    <xf numFmtId="0" fontId="4" fillId="0" borderId="1" xfId="0" applyFont="1" applyBorder="1" applyAlignment="1">
      <alignment horizontal="left" vertical="top"/>
    </xf>
    <xf numFmtId="2" fontId="5" fillId="3" borderId="1" xfId="0" applyNumberFormat="1" applyFont="1" applyFill="1" applyBorder="1" applyAlignment="1">
      <alignment horizontal="left" vertical="top"/>
    </xf>
    <xf numFmtId="2" fontId="9" fillId="4" borderId="1" xfId="0" applyNumberFormat="1" applyFont="1" applyFill="1" applyBorder="1" applyAlignment="1">
      <alignment vertical="top" wrapText="1"/>
    </xf>
    <xf numFmtId="0" fontId="10" fillId="5" borderId="1" xfId="0" applyFont="1" applyFill="1" applyBorder="1" applyAlignment="1">
      <alignment vertical="top" wrapText="1"/>
    </xf>
    <xf numFmtId="0" fontId="3"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9" fillId="2" borderId="1" xfId="0" applyFont="1" applyFill="1" applyBorder="1" applyAlignment="1">
      <alignment horizontal="left" vertical="top" wrapText="1"/>
    </xf>
    <xf numFmtId="2" fontId="9" fillId="2" borderId="1" xfId="0" applyNumberFormat="1" applyFont="1" applyFill="1" applyBorder="1" applyAlignment="1">
      <alignment horizontal="left" vertical="top" wrapText="1"/>
    </xf>
    <xf numFmtId="0" fontId="6" fillId="5" borderId="13" xfId="0" applyFont="1" applyFill="1" applyBorder="1" applyAlignment="1">
      <alignment horizontal="left" vertical="top" wrapText="1"/>
    </xf>
    <xf numFmtId="0" fontId="10" fillId="5" borderId="13" xfId="0" applyFont="1" applyFill="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9" fillId="0" borderId="1" xfId="0" applyFont="1" applyBorder="1" applyAlignment="1">
      <alignment horizontal="right" vertical="top" wrapText="1"/>
    </xf>
    <xf numFmtId="0" fontId="4" fillId="2" borderId="0" xfId="0" applyFont="1" applyFill="1"/>
    <xf numFmtId="0" fontId="4" fillId="0" borderId="0" xfId="0" applyFont="1"/>
    <xf numFmtId="2" fontId="4" fillId="7" borderId="1" xfId="0" applyNumberFormat="1" applyFont="1" applyFill="1" applyBorder="1" applyAlignment="1">
      <alignment horizontal="right" wrapText="1"/>
    </xf>
    <xf numFmtId="1" fontId="4" fillId="7" borderId="1" xfId="0" applyNumberFormat="1" applyFont="1" applyFill="1" applyBorder="1" applyAlignment="1">
      <alignment horizontal="right" wrapText="1"/>
    </xf>
    <xf numFmtId="2" fontId="4" fillId="7" borderId="1" xfId="0" applyNumberFormat="1" applyFont="1" applyFill="1" applyBorder="1" applyAlignment="1">
      <alignment wrapText="1"/>
    </xf>
    <xf numFmtId="2" fontId="12" fillId="5" borderId="1" xfId="0" applyNumberFormat="1" applyFont="1" applyFill="1" applyBorder="1" applyAlignment="1">
      <alignment horizontal="right" wrapText="1"/>
    </xf>
    <xf numFmtId="1" fontId="12" fillId="5" borderId="1" xfId="0" applyNumberFormat="1" applyFont="1" applyFill="1" applyBorder="1" applyAlignment="1">
      <alignment horizontal="right" wrapText="1"/>
    </xf>
    <xf numFmtId="1" fontId="5" fillId="6" borderId="1" xfId="0" applyNumberFormat="1" applyFont="1" applyFill="1" applyBorder="1" applyAlignment="1">
      <alignment horizontal="right" vertical="top" wrapText="1"/>
    </xf>
    <xf numFmtId="2" fontId="12" fillId="5" borderId="1" xfId="0" applyNumberFormat="1" applyFont="1" applyFill="1" applyBorder="1" applyAlignment="1">
      <alignment horizontal="right" vertical="top" wrapText="1"/>
    </xf>
    <xf numFmtId="1" fontId="12" fillId="5" borderId="1" xfId="0" applyNumberFormat="1" applyFont="1" applyFill="1" applyBorder="1" applyAlignment="1">
      <alignment horizontal="right" vertical="top" wrapText="1"/>
    </xf>
    <xf numFmtId="166" fontId="5" fillId="3" borderId="1" xfId="0" applyNumberFormat="1" applyFont="1" applyFill="1" applyBorder="1" applyAlignment="1">
      <alignment horizontal="right" vertical="top" wrapText="1"/>
    </xf>
    <xf numFmtId="1" fontId="5" fillId="3" borderId="1" xfId="0" applyNumberFormat="1" applyFont="1" applyFill="1" applyBorder="1" applyAlignment="1">
      <alignment horizontal="right" vertical="top" wrapText="1"/>
    </xf>
    <xf numFmtId="1" fontId="5" fillId="2" borderId="1" xfId="0" applyNumberFormat="1" applyFont="1" applyFill="1" applyBorder="1" applyAlignment="1">
      <alignment horizontal="right" vertical="top" wrapText="1"/>
    </xf>
    <xf numFmtId="2" fontId="12" fillId="5" borderId="1" xfId="0" applyNumberFormat="1" applyFont="1" applyFill="1" applyBorder="1" applyAlignment="1">
      <alignment vertical="top"/>
    </xf>
    <xf numFmtId="1" fontId="12" fillId="5" borderId="1" xfId="0" applyNumberFormat="1" applyFont="1" applyFill="1" applyBorder="1" applyAlignment="1">
      <alignment vertical="top"/>
    </xf>
    <xf numFmtId="2" fontId="5" fillId="6" borderId="1" xfId="0" applyNumberFormat="1" applyFont="1" applyFill="1" applyBorder="1" applyAlignment="1">
      <alignment vertical="top"/>
    </xf>
    <xf numFmtId="0" fontId="5" fillId="6" borderId="1" xfId="0" applyFont="1" applyFill="1" applyBorder="1" applyAlignment="1">
      <alignment vertical="top"/>
    </xf>
    <xf numFmtId="1" fontId="5" fillId="6" borderId="1" xfId="0" applyNumberFormat="1" applyFont="1" applyFill="1" applyBorder="1" applyAlignment="1">
      <alignment vertical="top"/>
    </xf>
    <xf numFmtId="167" fontId="5" fillId="3" borderId="1" xfId="1" applyNumberFormat="1" applyFont="1" applyFill="1" applyBorder="1" applyAlignment="1">
      <alignment horizontal="right" vertical="top" wrapText="1"/>
    </xf>
    <xf numFmtId="1" fontId="5" fillId="3" borderId="1" xfId="0" applyNumberFormat="1" applyFont="1" applyFill="1" applyBorder="1" applyAlignment="1">
      <alignment vertical="top"/>
    </xf>
    <xf numFmtId="0" fontId="4" fillId="3" borderId="1" xfId="0" applyFont="1" applyFill="1" applyBorder="1" applyAlignment="1">
      <alignment vertical="top"/>
    </xf>
    <xf numFmtId="1" fontId="4" fillId="3" borderId="1" xfId="0" applyNumberFormat="1" applyFont="1" applyFill="1" applyBorder="1" applyAlignment="1">
      <alignment vertical="top"/>
    </xf>
    <xf numFmtId="2" fontId="4" fillId="7" borderId="1" xfId="0" applyNumberFormat="1" applyFont="1" applyFill="1" applyBorder="1" applyAlignment="1">
      <alignment horizontal="right" vertical="top" wrapText="1"/>
    </xf>
    <xf numFmtId="1" fontId="4" fillId="7" borderId="1" xfId="0" applyNumberFormat="1" applyFont="1" applyFill="1" applyBorder="1" applyAlignment="1">
      <alignment horizontal="right" vertical="top" wrapText="1"/>
    </xf>
    <xf numFmtId="166" fontId="9" fillId="4" borderId="1" xfId="0" applyNumberFormat="1" applyFont="1" applyFill="1" applyBorder="1" applyAlignment="1">
      <alignment horizontal="right" vertical="top" wrapText="1"/>
    </xf>
    <xf numFmtId="166" fontId="9" fillId="2" borderId="1" xfId="0" applyNumberFormat="1" applyFont="1" applyFill="1" applyBorder="1" applyAlignment="1">
      <alignment horizontal="right" vertical="top" wrapText="1"/>
    </xf>
    <xf numFmtId="0" fontId="4" fillId="0" borderId="1" xfId="0" applyFont="1" applyBorder="1" applyAlignment="1">
      <alignment horizontal="right" vertical="top"/>
    </xf>
    <xf numFmtId="166" fontId="4" fillId="0" borderId="1" xfId="0" applyNumberFormat="1" applyFont="1" applyBorder="1" applyAlignment="1">
      <alignment horizontal="right" vertical="top"/>
    </xf>
    <xf numFmtId="2" fontId="9" fillId="4" borderId="1" xfId="0" applyNumberFormat="1" applyFont="1" applyFill="1" applyBorder="1" applyAlignment="1">
      <alignment horizontal="right" vertical="top" wrapText="1"/>
    </xf>
    <xf numFmtId="168" fontId="9" fillId="2" borderId="1" xfId="1" applyNumberFormat="1" applyFont="1" applyFill="1" applyBorder="1" applyAlignment="1">
      <alignment horizontal="right" vertical="top" wrapText="1"/>
    </xf>
    <xf numFmtId="168" fontId="9" fillId="2" borderId="1" xfId="2" applyNumberFormat="1" applyFont="1" applyFill="1" applyBorder="1" applyAlignment="1">
      <alignment horizontal="right" vertical="top" wrapText="1"/>
    </xf>
    <xf numFmtId="2" fontId="9" fillId="2" borderId="1" xfId="1" applyNumberFormat="1" applyFont="1" applyFill="1" applyBorder="1" applyAlignment="1">
      <alignment horizontal="right" vertical="top" wrapText="1"/>
    </xf>
    <xf numFmtId="2" fontId="4" fillId="0" borderId="1" xfId="0" applyNumberFormat="1" applyFont="1" applyBorder="1" applyAlignment="1">
      <alignment horizontal="right" vertical="top" wrapText="1"/>
    </xf>
    <xf numFmtId="1" fontId="4" fillId="0" borderId="1" xfId="0" applyNumberFormat="1" applyFont="1" applyBorder="1" applyAlignment="1">
      <alignment horizontal="right" vertical="top" wrapText="1"/>
    </xf>
    <xf numFmtId="166" fontId="4" fillId="0" borderId="1" xfId="0" applyNumberFormat="1" applyFont="1" applyBorder="1" applyAlignment="1">
      <alignment horizontal="right" vertical="top" wrapText="1"/>
    </xf>
    <xf numFmtId="166" fontId="5" fillId="4" borderId="1" xfId="0" applyNumberFormat="1" applyFont="1" applyFill="1" applyBorder="1" applyAlignment="1">
      <alignment horizontal="right" vertical="top" wrapText="1"/>
    </xf>
    <xf numFmtId="2" fontId="5" fillId="4" borderId="1" xfId="0" applyNumberFormat="1" applyFont="1" applyFill="1" applyBorder="1" applyAlignment="1">
      <alignment horizontal="right" vertical="top" wrapText="1"/>
    </xf>
    <xf numFmtId="1" fontId="5" fillId="4" borderId="1" xfId="0" applyNumberFormat="1" applyFont="1" applyFill="1" applyBorder="1" applyAlignment="1">
      <alignment horizontal="right" vertical="top" wrapText="1"/>
    </xf>
    <xf numFmtId="166" fontId="4" fillId="7" borderId="1" xfId="0" applyNumberFormat="1" applyFont="1" applyFill="1" applyBorder="1" applyAlignment="1">
      <alignment horizontal="right" vertical="top" wrapText="1"/>
    </xf>
    <xf numFmtId="166" fontId="12" fillId="5" borderId="1" xfId="0" applyNumberFormat="1" applyFont="1" applyFill="1" applyBorder="1" applyAlignment="1">
      <alignment horizontal="right" vertical="top" wrapText="1"/>
    </xf>
    <xf numFmtId="166" fontId="5" fillId="6" borderId="1" xfId="0" applyNumberFormat="1" applyFont="1" applyFill="1" applyBorder="1" applyAlignment="1">
      <alignment horizontal="right" vertical="top" wrapText="1"/>
    </xf>
    <xf numFmtId="1" fontId="5" fillId="3" borderId="1" xfId="1" applyNumberFormat="1" applyFont="1" applyFill="1" applyBorder="1" applyAlignment="1">
      <alignment horizontal="right" vertical="top" wrapText="1"/>
    </xf>
    <xf numFmtId="1" fontId="5" fillId="6" borderId="1" xfId="1" applyNumberFormat="1" applyFont="1" applyFill="1" applyBorder="1" applyAlignment="1">
      <alignment horizontal="right" vertical="top" wrapText="1"/>
    </xf>
    <xf numFmtId="2" fontId="5" fillId="6" borderId="1" xfId="1" applyNumberFormat="1" applyFont="1" applyFill="1" applyBorder="1" applyAlignment="1">
      <alignment horizontal="right" vertical="top" wrapText="1"/>
    </xf>
    <xf numFmtId="2" fontId="5" fillId="3" borderId="1" xfId="1" applyNumberFormat="1" applyFont="1" applyFill="1" applyBorder="1" applyAlignment="1">
      <alignment horizontal="right" vertical="top" wrapText="1"/>
    </xf>
    <xf numFmtId="164" fontId="5" fillId="3" borderId="1" xfId="1" applyFont="1" applyFill="1" applyBorder="1" applyAlignment="1">
      <alignment horizontal="right" vertical="top" wrapText="1"/>
    </xf>
    <xf numFmtId="2" fontId="12" fillId="5" borderId="1" xfId="0" applyNumberFormat="1" applyFont="1" applyFill="1" applyBorder="1" applyAlignment="1">
      <alignment horizontal="left" vertical="top" wrapText="1"/>
    </xf>
    <xf numFmtId="2" fontId="5" fillId="6" borderId="1" xfId="0" applyNumberFormat="1" applyFont="1" applyFill="1" applyBorder="1" applyAlignment="1">
      <alignment horizontal="left" vertical="top" wrapText="1"/>
    </xf>
    <xf numFmtId="2" fontId="8" fillId="5" borderId="1" xfId="0" applyNumberFormat="1" applyFont="1" applyFill="1" applyBorder="1" applyAlignment="1">
      <alignment horizontal="left" vertical="top" wrapText="1"/>
    </xf>
    <xf numFmtId="2" fontId="5" fillId="2" borderId="1" xfId="0" applyNumberFormat="1" applyFont="1" applyFill="1" applyBorder="1" applyAlignment="1">
      <alignment horizontal="left" vertical="top" wrapText="1"/>
    </xf>
    <xf numFmtId="2" fontId="12" fillId="5" borderId="1" xfId="0" applyNumberFormat="1" applyFont="1" applyFill="1" applyBorder="1" applyAlignment="1">
      <alignment horizontal="left" vertical="top"/>
    </xf>
    <xf numFmtId="2" fontId="5" fillId="6" borderId="1" xfId="0" applyNumberFormat="1" applyFont="1" applyFill="1" applyBorder="1" applyAlignment="1">
      <alignment horizontal="left" vertical="top"/>
    </xf>
    <xf numFmtId="2" fontId="4" fillId="7"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2" fontId="5" fillId="4" borderId="1" xfId="0" applyNumberFormat="1" applyFont="1" applyFill="1" applyBorder="1" applyAlignment="1">
      <alignment horizontal="left" vertical="top" wrapText="1"/>
    </xf>
    <xf numFmtId="2" fontId="13" fillId="0" borderId="1" xfId="0" applyNumberFormat="1" applyFont="1" applyBorder="1" applyAlignment="1">
      <alignment horizontal="left" vertical="top" wrapText="1"/>
    </xf>
    <xf numFmtId="0" fontId="6" fillId="7"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6" borderId="1" xfId="0" applyFont="1" applyFill="1" applyBorder="1" applyAlignment="1">
      <alignment horizontal="left" vertical="top"/>
    </xf>
    <xf numFmtId="0" fontId="4" fillId="7"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left" vertical="top"/>
    </xf>
    <xf numFmtId="0" fontId="8" fillId="7"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0" xfId="0" applyFont="1" applyFill="1" applyAlignment="1">
      <alignment wrapText="1"/>
    </xf>
    <xf numFmtId="0" fontId="14" fillId="3" borderId="0" xfId="0" applyFont="1" applyFill="1"/>
    <xf numFmtId="0" fontId="15" fillId="3" borderId="0" xfId="0" applyFont="1" applyFill="1"/>
    <xf numFmtId="0" fontId="1" fillId="3" borderId="0" xfId="0" applyFont="1" applyFill="1"/>
    <xf numFmtId="0" fontId="16" fillId="3" borderId="0" xfId="0" applyFont="1" applyFill="1"/>
    <xf numFmtId="2" fontId="17" fillId="2" borderId="0" xfId="3" applyNumberFormat="1" applyFont="1" applyFill="1" applyAlignment="1">
      <alignment horizontal="right"/>
    </xf>
    <xf numFmtId="169" fontId="9" fillId="3" borderId="1" xfId="0" applyNumberFormat="1" applyFont="1" applyFill="1" applyBorder="1" applyAlignment="1">
      <alignment horizontal="left" vertical="top"/>
    </xf>
    <xf numFmtId="169" fontId="9" fillId="3" borderId="1" xfId="0" applyNumberFormat="1" applyFont="1" applyFill="1" applyBorder="1" applyAlignment="1">
      <alignment horizontal="right" vertical="top"/>
    </xf>
    <xf numFmtId="169" fontId="4" fillId="5" borderId="1" xfId="0" applyNumberFormat="1" applyFont="1" applyFill="1" applyBorder="1"/>
    <xf numFmtId="169" fontId="5" fillId="3" borderId="1" xfId="0" applyNumberFormat="1" applyFont="1" applyFill="1" applyBorder="1" applyAlignment="1">
      <alignment horizontal="right" vertical="top"/>
    </xf>
    <xf numFmtId="169" fontId="4" fillId="5" borderId="1" xfId="0" applyNumberFormat="1" applyFont="1" applyFill="1" applyBorder="1" applyAlignment="1">
      <alignment horizontal="right" vertical="top"/>
    </xf>
    <xf numFmtId="169" fontId="9" fillId="4" borderId="1" xfId="0" applyNumberFormat="1" applyFont="1" applyFill="1" applyBorder="1" applyAlignment="1">
      <alignment horizontal="right" vertical="top"/>
    </xf>
    <xf numFmtId="169" fontId="9" fillId="0" borderId="1" xfId="0" applyNumberFormat="1" applyFont="1" applyBorder="1" applyAlignment="1">
      <alignment horizontal="right" vertical="top"/>
    </xf>
    <xf numFmtId="169" fontId="4" fillId="4" borderId="1" xfId="0" applyNumberFormat="1" applyFont="1" applyFill="1" applyBorder="1" applyAlignment="1">
      <alignment horizontal="right" vertical="top"/>
    </xf>
    <xf numFmtId="169" fontId="4" fillId="5" borderId="1" xfId="0" applyNumberFormat="1" applyFont="1" applyFill="1" applyBorder="1" applyAlignment="1">
      <alignment horizontal="right" vertical="top" wrapText="1"/>
    </xf>
    <xf numFmtId="169" fontId="9" fillId="4" borderId="1" xfId="1" applyNumberFormat="1" applyFont="1" applyFill="1" applyBorder="1" applyAlignment="1">
      <alignment horizontal="right" vertical="top" wrapText="1"/>
    </xf>
    <xf numFmtId="169" fontId="7" fillId="4" borderId="1" xfId="0" applyNumberFormat="1" applyFont="1" applyFill="1" applyBorder="1" applyAlignment="1">
      <alignment horizontal="right" vertical="top" wrapText="1"/>
    </xf>
    <xf numFmtId="169" fontId="10" fillId="5" borderId="1" xfId="0" applyNumberFormat="1" applyFont="1" applyFill="1" applyBorder="1" applyAlignment="1">
      <alignment horizontal="right" vertical="top" wrapText="1"/>
    </xf>
    <xf numFmtId="169" fontId="5" fillId="4" borderId="1" xfId="0" applyNumberFormat="1" applyFont="1" applyFill="1" applyBorder="1" applyAlignment="1">
      <alignment horizontal="right" vertical="top"/>
    </xf>
    <xf numFmtId="169" fontId="9" fillId="4" borderId="1" xfId="0" applyNumberFormat="1" applyFont="1" applyFill="1" applyBorder="1" applyAlignment="1">
      <alignment horizontal="right" vertical="top" wrapText="1"/>
    </xf>
    <xf numFmtId="169" fontId="9" fillId="3" borderId="1" xfId="0" applyNumberFormat="1" applyFont="1" applyFill="1" applyBorder="1" applyAlignment="1">
      <alignment horizontal="right" vertical="top" wrapText="1"/>
    </xf>
    <xf numFmtId="169" fontId="9" fillId="2" borderId="1" xfId="0" applyNumberFormat="1" applyFont="1" applyFill="1" applyBorder="1" applyAlignment="1">
      <alignment horizontal="right" vertical="top" wrapText="1"/>
    </xf>
    <xf numFmtId="169" fontId="9" fillId="2" borderId="1" xfId="1" applyNumberFormat="1" applyFont="1" applyFill="1" applyBorder="1" applyAlignment="1">
      <alignment horizontal="right" vertical="top" wrapText="1"/>
    </xf>
    <xf numFmtId="169" fontId="7" fillId="3" borderId="1" xfId="0" applyNumberFormat="1" applyFont="1" applyFill="1" applyBorder="1" applyAlignment="1">
      <alignment horizontal="right" vertical="top" wrapText="1"/>
    </xf>
    <xf numFmtId="169" fontId="7" fillId="0" borderId="1" xfId="0" applyNumberFormat="1" applyFont="1" applyBorder="1" applyAlignment="1">
      <alignment horizontal="right" vertical="top" wrapText="1"/>
    </xf>
    <xf numFmtId="169" fontId="7" fillId="3" borderId="1" xfId="0" applyNumberFormat="1" applyFont="1" applyFill="1" applyBorder="1" applyAlignment="1">
      <alignment horizontal="right" vertical="top"/>
    </xf>
    <xf numFmtId="169" fontId="7" fillId="4" borderId="1" xfId="0" applyNumberFormat="1" applyFont="1" applyFill="1" applyBorder="1" applyAlignment="1">
      <alignment horizontal="right" vertical="top"/>
    </xf>
    <xf numFmtId="0" fontId="6" fillId="5" borderId="5" xfId="0" applyFont="1" applyFill="1" applyBorder="1" applyAlignment="1">
      <alignment horizontal="left" vertical="top" wrapText="1"/>
    </xf>
    <xf numFmtId="0" fontId="6" fillId="5" borderId="5" xfId="0" applyFont="1" applyFill="1" applyBorder="1" applyAlignment="1">
      <alignment horizontal="right" vertical="top" wrapText="1"/>
    </xf>
    <xf numFmtId="0" fontId="9" fillId="4" borderId="3" xfId="0" applyFont="1" applyFill="1" applyBorder="1" applyAlignment="1">
      <alignment horizontal="right" vertical="top" wrapText="1"/>
    </xf>
    <xf numFmtId="0" fontId="9" fillId="3" borderId="10" xfId="0" applyFont="1" applyFill="1" applyBorder="1" applyAlignment="1">
      <alignment horizontal="right" vertical="top" wrapText="1"/>
    </xf>
    <xf numFmtId="0" fontId="9" fillId="4" borderId="11"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0" borderId="8" xfId="0" applyFont="1" applyBorder="1" applyAlignment="1">
      <alignment horizontal="left" vertical="top" wrapText="1"/>
    </xf>
    <xf numFmtId="0" fontId="9" fillId="0" borderId="11" xfId="0" applyFont="1" applyBorder="1" applyAlignment="1">
      <alignment horizontal="left" vertical="top" wrapText="1"/>
    </xf>
    <xf numFmtId="0" fontId="9" fillId="4" borderId="8"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1" xfId="0" applyFont="1" applyFill="1" applyBorder="1" applyAlignment="1">
      <alignment horizontal="right" vertical="top" wrapText="1"/>
    </xf>
    <xf numFmtId="0" fontId="9" fillId="3" borderId="9"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12" xfId="0" applyFont="1" applyFill="1" applyBorder="1" applyAlignment="1">
      <alignment horizontal="right" vertical="top" wrapText="1"/>
    </xf>
    <xf numFmtId="2" fontId="9" fillId="3" borderId="1" xfId="0" applyNumberFormat="1" applyFont="1" applyFill="1" applyBorder="1" applyAlignment="1">
      <alignment horizontal="left" vertical="top" wrapText="1"/>
    </xf>
    <xf numFmtId="169" fontId="9" fillId="4" borderId="1" xfId="0" applyNumberFormat="1" applyFont="1" applyFill="1" applyBorder="1" applyAlignment="1">
      <alignment horizontal="left" vertical="top" wrapText="1"/>
    </xf>
    <xf numFmtId="169" fontId="9" fillId="0" borderId="1" xfId="0" applyNumberFormat="1" applyFont="1" applyBorder="1" applyAlignment="1">
      <alignment horizontal="right" vertical="top" wrapText="1"/>
    </xf>
    <xf numFmtId="169" fontId="9" fillId="0" borderId="1" xfId="0" applyNumberFormat="1" applyFont="1" applyBorder="1" applyAlignment="1">
      <alignment horizontal="left" vertical="top" wrapText="1"/>
    </xf>
    <xf numFmtId="169" fontId="9" fillId="3" borderId="1" xfId="1" applyNumberFormat="1" applyFont="1" applyFill="1" applyBorder="1" applyAlignment="1">
      <alignment horizontal="right" vertical="top" wrapText="1"/>
    </xf>
    <xf numFmtId="169" fontId="7" fillId="4" borderId="1" xfId="0" applyNumberFormat="1" applyFont="1" applyFill="1" applyBorder="1" applyAlignment="1">
      <alignment vertical="top" wrapText="1"/>
    </xf>
    <xf numFmtId="169" fontId="7" fillId="4" borderId="1" xfId="0" applyNumberFormat="1" applyFont="1" applyFill="1" applyBorder="1" applyAlignment="1">
      <alignment vertical="top"/>
    </xf>
    <xf numFmtId="169" fontId="7" fillId="2" borderId="1" xfId="0" applyNumberFormat="1" applyFont="1" applyFill="1" applyBorder="1"/>
    <xf numFmtId="169" fontId="7" fillId="2" borderId="13" xfId="0" applyNumberFormat="1" applyFont="1" applyFill="1" applyBorder="1"/>
    <xf numFmtId="169" fontId="7" fillId="4" borderId="1" xfId="0" applyNumberFormat="1" applyFont="1" applyFill="1" applyBorder="1"/>
    <xf numFmtId="2" fontId="11" fillId="2" borderId="0" xfId="3" applyNumberFormat="1" applyFill="1" applyAlignment="1">
      <alignment horizontal="right" vertical="top"/>
    </xf>
    <xf numFmtId="0" fontId="18" fillId="3" borderId="0" xfId="0" applyFont="1" applyFill="1"/>
    <xf numFmtId="0" fontId="19" fillId="3" borderId="0" xfId="0" applyFont="1" applyFill="1"/>
    <xf numFmtId="0" fontId="19" fillId="3" borderId="0" xfId="3" applyFont="1" applyFill="1" applyBorder="1"/>
    <xf numFmtId="0" fontId="20" fillId="3" borderId="0" xfId="0" applyFont="1" applyFill="1"/>
    <xf numFmtId="0" fontId="21" fillId="3" borderId="0" xfId="0" applyFont="1" applyFill="1"/>
    <xf numFmtId="0" fontId="7" fillId="0" borderId="1" xfId="0" applyFont="1" applyBorder="1" applyAlignment="1">
      <alignment horizontal="left" vertical="top" wrapText="1" indent="1"/>
    </xf>
    <xf numFmtId="1" fontId="5" fillId="3" borderId="0" xfId="0" applyNumberFormat="1" applyFont="1" applyFill="1"/>
    <xf numFmtId="2" fontId="5" fillId="6" borderId="1" xfId="0" applyNumberFormat="1" applyFont="1" applyFill="1" applyBorder="1" applyAlignment="1">
      <alignment horizontal="right" vertical="top"/>
    </xf>
    <xf numFmtId="169" fontId="5" fillId="3" borderId="1" xfId="0" applyNumberFormat="1" applyFont="1" applyFill="1" applyBorder="1" applyAlignment="1">
      <alignment horizontal="right"/>
    </xf>
    <xf numFmtId="0" fontId="5" fillId="3" borderId="1" xfId="0" applyFont="1" applyFill="1" applyBorder="1" applyAlignment="1">
      <alignment horizontal="right"/>
    </xf>
    <xf numFmtId="165" fontId="5" fillId="4" borderId="1" xfId="1" applyNumberFormat="1" applyFont="1" applyFill="1" applyBorder="1" applyAlignment="1">
      <alignment horizontal="right" vertical="top"/>
    </xf>
    <xf numFmtId="165" fontId="5" fillId="4" borderId="10" xfId="1" applyNumberFormat="1" applyFont="1" applyFill="1" applyBorder="1" applyAlignment="1">
      <alignment horizontal="right" vertical="top"/>
    </xf>
    <xf numFmtId="0" fontId="0" fillId="3" borderId="0" xfId="0" applyFill="1" applyAlignment="1">
      <alignment horizontal="right"/>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cellXfs>
  <cellStyles count="4">
    <cellStyle name="Comma" xfId="1" builtinId="3"/>
    <cellStyle name="Hyperlink" xfId="3" builtinId="8"/>
    <cellStyle name="Normal" xfId="0" builtinId="0" customBuiltin="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08080"/>
      <rgbColor rgb="00BFEAF7"/>
      <rgbColor rgb="00F0809A"/>
      <rgbColor rgb="0080D4F0"/>
      <rgbColor rgb="00B3B3B3"/>
      <rgbColor rgb="000F4DBC"/>
      <rgbColor rgb="00404040"/>
      <rgbColor rgb="00FFE7CB"/>
      <rgbColor rgb="00D8DFDD"/>
      <rgbColor rgb="00FFD097"/>
      <rgbColor rgb="00DDC3E4"/>
      <rgbColor rgb="00E00034"/>
      <rgbColor rgb="00BFBFBF"/>
      <rgbColor rgb="00808080"/>
      <rgbColor rgb="00627D77"/>
      <rgbColor rgb="00B1BEBB"/>
      <rgbColor rgb="00D8DFDD"/>
      <rgbColor rgb="00E00034"/>
      <rgbColor rgb="00F0809A"/>
      <rgbColor rgb="00F7BFCC"/>
      <rgbColor rgb="00FFA02F"/>
      <rgbColor rgb="00FFD097"/>
      <rgbColor rgb="00FFE7CB"/>
      <rgbColor rgb="00627D77"/>
      <rgbColor rgb="00B1BEBB"/>
      <rgbColor rgb="00D8DFDD"/>
      <rgbColor rgb="00E00034"/>
      <rgbColor rgb="00F0809A"/>
      <rgbColor rgb="00F7BFCC"/>
      <rgbColor rgb="00EFF2F1"/>
      <rgbColor rgb="0087A6DE"/>
      <rgbColor rgb="00007934"/>
      <rgbColor rgb="00F2F7C0"/>
      <rgbColor rgb="00E4EE81"/>
      <rgbColor rgb="0080BC9A"/>
      <rgbColor rgb="00E6E6E6"/>
      <rgbColor rgb="00BFDECC"/>
      <rgbColor rgb="00C9DD03"/>
      <rgbColor rgb="00BB88C9"/>
      <rgbColor rgb="00761092"/>
      <rgbColor rgb="00F088CE"/>
      <rgbColor rgb="0000A9E0"/>
      <rgbColor rgb="00E0119D"/>
      <rgbColor rgb="00FFA02F"/>
      <rgbColor rgb="00F7BFCC"/>
      <rgbColor rgb="00B3B3B3"/>
      <rgbColor rgb="00D0D8D6"/>
      <rgbColor rgb="00F7C4E7"/>
      <rgbColor rgb="00B1BEBB"/>
      <rgbColor rgb="00899E99"/>
      <rgbColor rgb="00627D77"/>
      <rgbColor rgb="00C3D3EE"/>
      <rgbColor rgb="00EFF2F1"/>
      <rgbColor rgb="0040404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10745257" cy="1000125"/>
    <xdr:sp macro="" textlink="">
      <xdr:nvSpPr>
        <xdr:cNvPr id="7" name="shHeaderBackground">
          <a:extLst>
            <a:ext uri="{FF2B5EF4-FFF2-40B4-BE49-F238E27FC236}">
              <a16:creationId xmlns:a16="http://schemas.microsoft.com/office/drawing/2014/main" id="{EB99CD91-C4B3-4FDB-9FD4-4258B4B938B7}"/>
            </a:ext>
          </a:extLst>
        </xdr:cNvPr>
        <xdr:cNvSpPr/>
      </xdr:nvSpPr>
      <xdr:spPr>
        <a:xfrm>
          <a:off x="0"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0" y="0"/>
    <xdr:ext cx="9858725" cy="885600"/>
    <xdr:sp macro="" textlink="">
      <xdr:nvSpPr>
        <xdr:cNvPr id="2" name="shHeaderBackground">
          <a:extLst>
            <a:ext uri="{FF2B5EF4-FFF2-40B4-BE49-F238E27FC236}">
              <a16:creationId xmlns:a16="http://schemas.microsoft.com/office/drawing/2014/main" id="{82202154-06F2-4238-8CBE-74F2E59CE7DE}"/>
            </a:ext>
          </a:extLst>
        </xdr:cNvPr>
        <xdr:cNvSpPr/>
      </xdr:nvSpPr>
      <xdr:spPr>
        <a:xfrm>
          <a:off x="0" y="0"/>
          <a:ext cx="9858725" cy="885600"/>
        </a:xfrm>
        <a:prstGeom prst="rect">
          <a:avLst/>
        </a:prstGeom>
        <a:solidFill>
          <a:srgbClr val="627D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160973</xdr:rowOff>
    </xdr:from>
    <xdr:to>
      <xdr:col>2</xdr:col>
      <xdr:colOff>132225</xdr:colOff>
      <xdr:row>0</xdr:row>
      <xdr:rowOff>466973</xdr:rowOff>
    </xdr:to>
    <xdr:pic>
      <xdr:nvPicPr>
        <xdr:cNvPr id="6" name="shLogo">
          <a:extLst>
            <a:ext uri="{FF2B5EF4-FFF2-40B4-BE49-F238E27FC236}">
              <a16:creationId xmlns:a16="http://schemas.microsoft.com/office/drawing/2014/main" id="{9A86158B-E9A6-4BA2-AE5B-CBBF4B4C3F5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27600" cy="306000"/>
        </a:xfrm>
        <a:prstGeom prst="rect">
          <a:avLst/>
        </a:prstGeom>
      </xdr:spPr>
    </xdr:pic>
    <xdr:clientData/>
  </xdr:twoCellAnchor>
  <xdr:twoCellAnchor editAs="absolute">
    <xdr:from>
      <xdr:col>0</xdr:col>
      <xdr:colOff>482600</xdr:colOff>
      <xdr:row>0</xdr:row>
      <xdr:rowOff>504825</xdr:rowOff>
    </xdr:from>
    <xdr:to>
      <xdr:col>6</xdr:col>
      <xdr:colOff>119269</xdr:colOff>
      <xdr:row>0</xdr:row>
      <xdr:rowOff>753225</xdr:rowOff>
    </xdr:to>
    <xdr:sp macro="" textlink="">
      <xdr:nvSpPr>
        <xdr:cNvPr id="10" name="txtHeader">
          <a:extLst>
            <a:ext uri="{FF2B5EF4-FFF2-40B4-BE49-F238E27FC236}">
              <a16:creationId xmlns:a16="http://schemas.microsoft.com/office/drawing/2014/main" id="{2CDC8CD8-425C-42F0-BC22-2CF17F78A878}"/>
            </a:ext>
          </a:extLst>
        </xdr:cNvPr>
        <xdr:cNvSpPr txBox="1"/>
      </xdr:nvSpPr>
      <xdr:spPr>
        <a:xfrm>
          <a:off x="482600" y="504825"/>
          <a:ext cx="3956878" cy="2484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r>
            <a:rPr lang="en-GB" sz="1200">
              <a:solidFill>
                <a:srgbClr val="FFFFFF"/>
              </a:solidFill>
              <a:latin typeface="SwissReSans Light" panose="020B0504020202020204" pitchFamily="34" charset="0"/>
            </a:rPr>
            <a:t>Sustainability and TCFD Report 2021 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8</xdr:col>
      <xdr:colOff>34925</xdr:colOff>
      <xdr:row>0</xdr:row>
      <xdr:rowOff>501650</xdr:rowOff>
    </xdr:from>
    <xdr:to>
      <xdr:col>13</xdr:col>
      <xdr:colOff>76200</xdr:colOff>
      <xdr:row>0</xdr:row>
      <xdr:rowOff>750050</xdr:rowOff>
    </xdr:to>
    <xdr:sp macro="" textlink="">
      <xdr:nvSpPr>
        <xdr:cNvPr id="11" name="txtHeader">
          <a:extLst>
            <a:ext uri="{FF2B5EF4-FFF2-40B4-BE49-F238E27FC236}">
              <a16:creationId xmlns:a16="http://schemas.microsoft.com/office/drawing/2014/main" id="{210A3C10-2F0D-429B-9881-A6122E7E6950}"/>
            </a:ext>
          </a:extLst>
        </xdr:cNvPr>
        <xdr:cNvSpPr txBox="1"/>
      </xdr:nvSpPr>
      <xdr:spPr>
        <a:xfrm>
          <a:off x="5626100" y="508000"/>
          <a:ext cx="3613150" cy="2484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Overview</a:t>
          </a:r>
        </a:p>
      </xdr:txBody>
    </xdr:sp>
    <xdr:clientData/>
  </xdr:twoCellAnchor>
  <xdr:twoCellAnchor>
    <xdr:from>
      <xdr:col>0</xdr:col>
      <xdr:colOff>228600</xdr:colOff>
      <xdr:row>2</xdr:row>
      <xdr:rowOff>3171</xdr:rowOff>
    </xdr:from>
    <xdr:to>
      <xdr:col>13</xdr:col>
      <xdr:colOff>628650</xdr:colOff>
      <xdr:row>13</xdr:row>
      <xdr:rowOff>93133</xdr:rowOff>
    </xdr:to>
    <xdr:sp macro="" textlink="">
      <xdr:nvSpPr>
        <xdr:cNvPr id="12" name="TextBox 11">
          <a:extLst>
            <a:ext uri="{FF2B5EF4-FFF2-40B4-BE49-F238E27FC236}">
              <a16:creationId xmlns:a16="http://schemas.microsoft.com/office/drawing/2014/main" id="{85B71B8A-0ACB-4F9D-B190-7793BF8ED3D6}"/>
            </a:ext>
          </a:extLst>
        </xdr:cNvPr>
        <xdr:cNvSpPr txBox="1"/>
      </xdr:nvSpPr>
      <xdr:spPr>
        <a:xfrm>
          <a:off x="228600" y="1044571"/>
          <a:ext cx="9738783" cy="1740962"/>
        </a:xfrm>
        <a:prstGeom prst="rect">
          <a:avLst/>
        </a:prstGeom>
        <a:solidFill>
          <a:srgbClr val="FFFFFF"/>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 </a:t>
          </a:r>
        </a:p>
        <a:p>
          <a:r>
            <a:rPr lang="en-GB" sz="1400" i="0">
              <a:solidFill>
                <a:schemeClr val="dk1"/>
              </a:solidFill>
              <a:effectLst/>
              <a:latin typeface="+mn-lt"/>
              <a:ea typeface="+mn-ea"/>
              <a:cs typeface="+mn-cs"/>
            </a:rPr>
            <a:t>All sustainability data, including the data from the Sustainability Report and our climate-related financial disclosures (TCFD), can be found in the data annex on pages 101 – 115 of the Sustainability Report 2021. Additionally, we have made the data available in this excel sheet.</a:t>
          </a:r>
        </a:p>
        <a:p>
          <a:endParaRPr lang="en-GB" sz="1400" i="0">
            <a:solidFill>
              <a:schemeClr val="dk1"/>
            </a:solidFill>
            <a:effectLst/>
            <a:latin typeface="+mn-lt"/>
            <a:ea typeface="+mn-ea"/>
            <a:cs typeface="+mn-cs"/>
          </a:endParaRPr>
        </a:p>
        <a:p>
          <a:r>
            <a:rPr lang="en-GB" sz="1400" i="0">
              <a:solidFill>
                <a:schemeClr val="dk1"/>
              </a:solidFill>
              <a:effectLst/>
              <a:latin typeface="+mn-lt"/>
              <a:ea typeface="+mn-ea"/>
              <a:cs typeface="+mn-cs"/>
            </a:rPr>
            <a:t>The data is organised in</a:t>
          </a:r>
          <a:r>
            <a:rPr lang="en-GB" sz="1400" i="0" baseline="0">
              <a:solidFill>
                <a:schemeClr val="dk1"/>
              </a:solidFill>
              <a:effectLst/>
              <a:latin typeface="+mn-lt"/>
              <a:ea typeface="+mn-ea"/>
              <a:cs typeface="+mn-cs"/>
            </a:rPr>
            <a:t> accordance with the chapters of the Sustainability Report 2021:</a:t>
          </a:r>
        </a:p>
        <a:p>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6350" y="0"/>
    <xdr:ext cx="10745257" cy="1000125"/>
    <xdr:sp macro="" textlink="">
      <xdr:nvSpPr>
        <xdr:cNvPr id="7" name="shHeaderBackground">
          <a:extLst>
            <a:ext uri="{FF2B5EF4-FFF2-40B4-BE49-F238E27FC236}">
              <a16:creationId xmlns:a16="http://schemas.microsoft.com/office/drawing/2014/main" id="{FBE0D000-4FC6-4E4B-9AB4-12A5745F77AC}"/>
            </a:ext>
          </a:extLst>
        </xdr:cNvPr>
        <xdr:cNvSpPr/>
      </xdr:nvSpPr>
      <xdr:spPr>
        <a:xfrm>
          <a:off x="6350"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164148</xdr:rowOff>
    </xdr:from>
    <xdr:to>
      <xdr:col>1</xdr:col>
      <xdr:colOff>2050</xdr:colOff>
      <xdr:row>0</xdr:row>
      <xdr:rowOff>463798</xdr:rowOff>
    </xdr:to>
    <xdr:pic>
      <xdr:nvPicPr>
        <xdr:cNvPr id="3" name="shLogo">
          <a:extLst>
            <a:ext uri="{FF2B5EF4-FFF2-40B4-BE49-F238E27FC236}">
              <a16:creationId xmlns:a16="http://schemas.microsoft.com/office/drawing/2014/main" id="{37346D91-715F-4225-B4AB-D1A330A5CD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33950" cy="299650"/>
        </a:xfrm>
        <a:prstGeom prst="rect">
          <a:avLst/>
        </a:prstGeom>
      </xdr:spPr>
    </xdr:pic>
    <xdr:clientData/>
  </xdr:twoCellAnchor>
  <xdr:twoCellAnchor editAs="absolute">
    <xdr:from>
      <xdr:col>0</xdr:col>
      <xdr:colOff>9525</xdr:colOff>
      <xdr:row>0</xdr:row>
      <xdr:rowOff>520700</xdr:rowOff>
    </xdr:from>
    <xdr:to>
      <xdr:col>3</xdr:col>
      <xdr:colOff>387350</xdr:colOff>
      <xdr:row>0</xdr:row>
      <xdr:rowOff>990600</xdr:rowOff>
    </xdr:to>
    <xdr:sp macro="" textlink="">
      <xdr:nvSpPr>
        <xdr:cNvPr id="4" name="txtHeader">
          <a:extLst>
            <a:ext uri="{FF2B5EF4-FFF2-40B4-BE49-F238E27FC236}">
              <a16:creationId xmlns:a16="http://schemas.microsoft.com/office/drawing/2014/main" id="{2815FF7D-398C-490B-BD30-B33EAE0F7F3B}"/>
            </a:ext>
          </a:extLst>
        </xdr:cNvPr>
        <xdr:cNvSpPr txBox="1"/>
      </xdr:nvSpPr>
      <xdr:spPr>
        <a:xfrm>
          <a:off x="9525" y="520700"/>
          <a:ext cx="361632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468842</xdr:rowOff>
    </xdr:from>
    <xdr:to>
      <xdr:col>6</xdr:col>
      <xdr:colOff>0</xdr:colOff>
      <xdr:row>0</xdr:row>
      <xdr:rowOff>990600</xdr:rowOff>
    </xdr:to>
    <xdr:sp macro="" textlink="">
      <xdr:nvSpPr>
        <xdr:cNvPr id="5" name="txtHeader">
          <a:extLst>
            <a:ext uri="{FF2B5EF4-FFF2-40B4-BE49-F238E27FC236}">
              <a16:creationId xmlns:a16="http://schemas.microsoft.com/office/drawing/2014/main" id="{50ED15C6-E6C7-4193-8928-2AFAD459D589}"/>
            </a:ext>
          </a:extLst>
        </xdr:cNvPr>
        <xdr:cNvSpPr txBox="1"/>
      </xdr:nvSpPr>
      <xdr:spPr>
        <a:xfrm>
          <a:off x="6991350" y="468842"/>
          <a:ext cx="3524250" cy="521758"/>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Disclsoures (TCFD)</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8468" y="0"/>
    <xdr:ext cx="10745257" cy="1000125"/>
    <xdr:sp macro="" textlink="">
      <xdr:nvSpPr>
        <xdr:cNvPr id="6" name="shHeaderBackground">
          <a:extLst>
            <a:ext uri="{FF2B5EF4-FFF2-40B4-BE49-F238E27FC236}">
              <a16:creationId xmlns:a16="http://schemas.microsoft.com/office/drawing/2014/main" id="{EE790C58-5277-4BA4-A125-0B5ABCA9F55D}"/>
            </a:ext>
          </a:extLst>
        </xdr:cNvPr>
        <xdr:cNvSpPr/>
      </xdr:nvSpPr>
      <xdr:spPr>
        <a:xfrm>
          <a:off x="8468"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8468" y="0"/>
    <xdr:ext cx="10507132" cy="1000125"/>
    <xdr:sp macro="" textlink="">
      <xdr:nvSpPr>
        <xdr:cNvPr id="2" name="shHeaderBackground">
          <a:extLst>
            <a:ext uri="{FF2B5EF4-FFF2-40B4-BE49-F238E27FC236}">
              <a16:creationId xmlns:a16="http://schemas.microsoft.com/office/drawing/2014/main" id="{34A19972-3026-40E0-9873-2F3891E057AB}"/>
            </a:ext>
          </a:extLst>
        </xdr:cNvPr>
        <xdr:cNvSpPr/>
      </xdr:nvSpPr>
      <xdr:spPr>
        <a:xfrm>
          <a:off x="8468" y="0"/>
          <a:ext cx="1050713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160973</xdr:rowOff>
    </xdr:from>
    <xdr:to>
      <xdr:col>1</xdr:col>
      <xdr:colOff>2050</xdr:colOff>
      <xdr:row>0</xdr:row>
      <xdr:rowOff>466973</xdr:rowOff>
    </xdr:to>
    <xdr:pic>
      <xdr:nvPicPr>
        <xdr:cNvPr id="3" name="shLogo">
          <a:extLst>
            <a:ext uri="{FF2B5EF4-FFF2-40B4-BE49-F238E27FC236}">
              <a16:creationId xmlns:a16="http://schemas.microsoft.com/office/drawing/2014/main" id="{CFE8A058-9198-4C6F-A606-023AF29C220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6350</xdr:colOff>
      <xdr:row>0</xdr:row>
      <xdr:rowOff>523875</xdr:rowOff>
    </xdr:from>
    <xdr:to>
      <xdr:col>4</xdr:col>
      <xdr:colOff>373380</xdr:colOff>
      <xdr:row>0</xdr:row>
      <xdr:rowOff>990600</xdr:rowOff>
    </xdr:to>
    <xdr:sp macro="" textlink="">
      <xdr:nvSpPr>
        <xdr:cNvPr id="4" name="txtHeader">
          <a:extLst>
            <a:ext uri="{FF2B5EF4-FFF2-40B4-BE49-F238E27FC236}">
              <a16:creationId xmlns:a16="http://schemas.microsoft.com/office/drawing/2014/main" id="{C234AEAD-6D85-46DF-BC7C-CC1BDA3E0BA3}"/>
            </a:ext>
          </a:extLst>
        </xdr:cNvPr>
        <xdr:cNvSpPr txBox="1"/>
      </xdr:nvSpPr>
      <xdr:spPr>
        <a:xfrm>
          <a:off x="6350" y="523875"/>
          <a:ext cx="4458970"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735850</xdr:rowOff>
    </xdr:from>
    <xdr:to>
      <xdr:col>5</xdr:col>
      <xdr:colOff>4826000</xdr:colOff>
      <xdr:row>0</xdr:row>
      <xdr:rowOff>990600</xdr:rowOff>
    </xdr:to>
    <xdr:sp macro="" textlink="">
      <xdr:nvSpPr>
        <xdr:cNvPr id="5" name="txtHeader">
          <a:extLst>
            <a:ext uri="{FF2B5EF4-FFF2-40B4-BE49-F238E27FC236}">
              <a16:creationId xmlns:a16="http://schemas.microsoft.com/office/drawing/2014/main" id="{7982457E-F4A3-42F4-99AD-B64F709858A9}"/>
            </a:ext>
          </a:extLst>
        </xdr:cNvPr>
        <xdr:cNvSpPr txBox="1"/>
      </xdr:nvSpPr>
      <xdr:spPr>
        <a:xfrm>
          <a:off x="7000875" y="735850"/>
          <a:ext cx="3521075" cy="25475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Who we are and what we do</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8468" y="0"/>
    <xdr:ext cx="10745257" cy="1000125"/>
    <xdr:sp macro="" textlink="">
      <xdr:nvSpPr>
        <xdr:cNvPr id="7" name="shHeaderBackground">
          <a:extLst>
            <a:ext uri="{FF2B5EF4-FFF2-40B4-BE49-F238E27FC236}">
              <a16:creationId xmlns:a16="http://schemas.microsoft.com/office/drawing/2014/main" id="{05B73B09-5A02-4D9C-91FA-3C0EF1298321}"/>
            </a:ext>
          </a:extLst>
        </xdr:cNvPr>
        <xdr:cNvSpPr/>
      </xdr:nvSpPr>
      <xdr:spPr>
        <a:xfrm>
          <a:off x="8468"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8468" y="0"/>
    <xdr:ext cx="10494432" cy="1000125"/>
    <xdr:sp macro="" textlink="">
      <xdr:nvSpPr>
        <xdr:cNvPr id="2" name="shHeaderBackground">
          <a:extLst>
            <a:ext uri="{FF2B5EF4-FFF2-40B4-BE49-F238E27FC236}">
              <a16:creationId xmlns:a16="http://schemas.microsoft.com/office/drawing/2014/main" id="{E42985CC-0D83-4CF3-A188-0BDE3E67727D}"/>
            </a:ext>
          </a:extLst>
        </xdr:cNvPr>
        <xdr:cNvSpPr/>
      </xdr:nvSpPr>
      <xdr:spPr>
        <a:xfrm>
          <a:off x="8468" y="0"/>
          <a:ext cx="1049443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8468" y="0"/>
    <xdr:ext cx="10519888" cy="1000125"/>
    <xdr:sp macro="" textlink="">
      <xdr:nvSpPr>
        <xdr:cNvPr id="3" name="shHeaderBackground">
          <a:extLst>
            <a:ext uri="{FF2B5EF4-FFF2-40B4-BE49-F238E27FC236}">
              <a16:creationId xmlns:a16="http://schemas.microsoft.com/office/drawing/2014/main" id="{DA68A6A4-5E3B-442B-92CA-047F676F4550}"/>
            </a:ext>
          </a:extLst>
        </xdr:cNvPr>
        <xdr:cNvSpPr/>
      </xdr:nvSpPr>
      <xdr:spPr>
        <a:xfrm>
          <a:off x="8468" y="0"/>
          <a:ext cx="10519888"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164148</xdr:rowOff>
    </xdr:from>
    <xdr:to>
      <xdr:col>1</xdr:col>
      <xdr:colOff>2050</xdr:colOff>
      <xdr:row>0</xdr:row>
      <xdr:rowOff>463798</xdr:rowOff>
    </xdr:to>
    <xdr:pic>
      <xdr:nvPicPr>
        <xdr:cNvPr id="4" name="shLogo">
          <a:extLst>
            <a:ext uri="{FF2B5EF4-FFF2-40B4-BE49-F238E27FC236}">
              <a16:creationId xmlns:a16="http://schemas.microsoft.com/office/drawing/2014/main" id="{EF7AB2FC-7914-4684-96A5-8236FBD3D49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9525</xdr:colOff>
      <xdr:row>0</xdr:row>
      <xdr:rowOff>520700</xdr:rowOff>
    </xdr:from>
    <xdr:to>
      <xdr:col>3</xdr:col>
      <xdr:colOff>387350</xdr:colOff>
      <xdr:row>0</xdr:row>
      <xdr:rowOff>990600</xdr:rowOff>
    </xdr:to>
    <xdr:sp macro="" textlink="">
      <xdr:nvSpPr>
        <xdr:cNvPr id="5" name="txtHeader">
          <a:extLst>
            <a:ext uri="{FF2B5EF4-FFF2-40B4-BE49-F238E27FC236}">
              <a16:creationId xmlns:a16="http://schemas.microsoft.com/office/drawing/2014/main" id="{6656FFC2-8BAC-4AFF-AC33-2AC7BD6AEF64}"/>
            </a:ext>
          </a:extLst>
        </xdr:cNvPr>
        <xdr:cNvSpPr txBox="1"/>
      </xdr:nvSpPr>
      <xdr:spPr>
        <a:xfrm>
          <a:off x="6350" y="523875"/>
          <a:ext cx="3613150"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732675</xdr:rowOff>
    </xdr:from>
    <xdr:to>
      <xdr:col>5</xdr:col>
      <xdr:colOff>4826000</xdr:colOff>
      <xdr:row>0</xdr:row>
      <xdr:rowOff>990600</xdr:rowOff>
    </xdr:to>
    <xdr:sp macro="" textlink="">
      <xdr:nvSpPr>
        <xdr:cNvPr id="6" name="txtHeader">
          <a:extLst>
            <a:ext uri="{FF2B5EF4-FFF2-40B4-BE49-F238E27FC236}">
              <a16:creationId xmlns:a16="http://schemas.microsoft.com/office/drawing/2014/main" id="{74E86608-14DC-4B5C-B3B7-932E33CEA943}"/>
            </a:ext>
          </a:extLst>
        </xdr:cNvPr>
        <xdr:cNvSpPr txBox="1"/>
      </xdr:nvSpPr>
      <xdr:spPr>
        <a:xfrm>
          <a:off x="7000875" y="735850"/>
          <a:ext cx="3521075" cy="25475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Creating solutions for sustainability</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10745257" cy="1000125"/>
    <xdr:sp macro="" textlink="">
      <xdr:nvSpPr>
        <xdr:cNvPr id="6" name="shHeaderBackground">
          <a:extLst>
            <a:ext uri="{FF2B5EF4-FFF2-40B4-BE49-F238E27FC236}">
              <a16:creationId xmlns:a16="http://schemas.microsoft.com/office/drawing/2014/main" id="{833A2853-63A3-488F-8364-507F229AB901}"/>
            </a:ext>
          </a:extLst>
        </xdr:cNvPr>
        <xdr:cNvSpPr/>
      </xdr:nvSpPr>
      <xdr:spPr>
        <a:xfrm>
          <a:off x="0"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164148</xdr:rowOff>
    </xdr:from>
    <xdr:to>
      <xdr:col>1</xdr:col>
      <xdr:colOff>2050</xdr:colOff>
      <xdr:row>0</xdr:row>
      <xdr:rowOff>463798</xdr:rowOff>
    </xdr:to>
    <xdr:pic>
      <xdr:nvPicPr>
        <xdr:cNvPr id="3" name="shLogo">
          <a:extLst>
            <a:ext uri="{FF2B5EF4-FFF2-40B4-BE49-F238E27FC236}">
              <a16:creationId xmlns:a16="http://schemas.microsoft.com/office/drawing/2014/main" id="{2B62711F-3CC1-440A-BB8F-2F1050FDDE7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9525</xdr:colOff>
      <xdr:row>0</xdr:row>
      <xdr:rowOff>520700</xdr:rowOff>
    </xdr:from>
    <xdr:to>
      <xdr:col>3</xdr:col>
      <xdr:colOff>387350</xdr:colOff>
      <xdr:row>0</xdr:row>
      <xdr:rowOff>990600</xdr:rowOff>
    </xdr:to>
    <xdr:sp macro="" textlink="">
      <xdr:nvSpPr>
        <xdr:cNvPr id="4" name="txtHeader">
          <a:extLst>
            <a:ext uri="{FF2B5EF4-FFF2-40B4-BE49-F238E27FC236}">
              <a16:creationId xmlns:a16="http://schemas.microsoft.com/office/drawing/2014/main" id="{E75AB3AE-E766-4703-B7DC-5D06C11220CC}"/>
            </a:ext>
          </a:extLst>
        </xdr:cNvPr>
        <xdr:cNvSpPr txBox="1"/>
      </xdr:nvSpPr>
      <xdr:spPr>
        <a:xfrm>
          <a:off x="6350" y="523875"/>
          <a:ext cx="3613150"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732675</xdr:rowOff>
    </xdr:from>
    <xdr:to>
      <xdr:col>5</xdr:col>
      <xdr:colOff>4826000</xdr:colOff>
      <xdr:row>0</xdr:row>
      <xdr:rowOff>990600</xdr:rowOff>
    </xdr:to>
    <xdr:sp macro="" textlink="">
      <xdr:nvSpPr>
        <xdr:cNvPr id="5" name="txtHeader">
          <a:extLst>
            <a:ext uri="{FF2B5EF4-FFF2-40B4-BE49-F238E27FC236}">
              <a16:creationId xmlns:a16="http://schemas.microsoft.com/office/drawing/2014/main" id="{5255FD08-F0DF-4435-B85E-82CEDA1740C0}"/>
            </a:ext>
          </a:extLst>
        </xdr:cNvPr>
        <xdr:cNvSpPr txBox="1"/>
      </xdr:nvSpPr>
      <xdr:spPr>
        <a:xfrm>
          <a:off x="7000875" y="735850"/>
          <a:ext cx="3521075" cy="25475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Extending our risk intelligence</a:t>
          </a:r>
        </a:p>
      </xdr:txBody>
    </xdr:sp>
    <xdr:clientData/>
  </xdr:twoCellAnchor>
</xdr:wsDr>
</file>

<file path=xl/drawings/drawing5.xml><?xml version="1.0" encoding="utf-8"?>
<xdr:wsDr xmlns:xdr="http://schemas.openxmlformats.org/drawingml/2006/spreadsheetDrawing" xmlns:a="http://schemas.openxmlformats.org/drawingml/2006/main">
  <xdr:absoluteAnchor>
    <xdr:pos x="8468" y="0"/>
    <xdr:ext cx="10494432" cy="1000125"/>
    <xdr:sp macro="" textlink="">
      <xdr:nvSpPr>
        <xdr:cNvPr id="2" name="shHeaderBackground">
          <a:extLst>
            <a:ext uri="{FF2B5EF4-FFF2-40B4-BE49-F238E27FC236}">
              <a16:creationId xmlns:a16="http://schemas.microsoft.com/office/drawing/2014/main" id="{D5CF14F9-A595-4E31-B0A2-84D2550958E5}"/>
            </a:ext>
          </a:extLst>
        </xdr:cNvPr>
        <xdr:cNvSpPr/>
      </xdr:nvSpPr>
      <xdr:spPr>
        <a:xfrm>
          <a:off x="8468" y="0"/>
          <a:ext cx="1049443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8467" y="0"/>
    <xdr:ext cx="10745257" cy="1000125"/>
    <xdr:sp macro="" textlink="">
      <xdr:nvSpPr>
        <xdr:cNvPr id="3" name="shHeaderBackground">
          <a:extLst>
            <a:ext uri="{FF2B5EF4-FFF2-40B4-BE49-F238E27FC236}">
              <a16:creationId xmlns:a16="http://schemas.microsoft.com/office/drawing/2014/main" id="{4498D899-5662-48A7-832A-9CBF5895E238}"/>
            </a:ext>
          </a:extLst>
        </xdr:cNvPr>
        <xdr:cNvSpPr/>
      </xdr:nvSpPr>
      <xdr:spPr>
        <a:xfrm>
          <a:off x="8467"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160973</xdr:rowOff>
    </xdr:from>
    <xdr:to>
      <xdr:col>1</xdr:col>
      <xdr:colOff>2050</xdr:colOff>
      <xdr:row>0</xdr:row>
      <xdr:rowOff>466973</xdr:rowOff>
    </xdr:to>
    <xdr:pic>
      <xdr:nvPicPr>
        <xdr:cNvPr id="4" name="shLogo">
          <a:extLst>
            <a:ext uri="{FF2B5EF4-FFF2-40B4-BE49-F238E27FC236}">
              <a16:creationId xmlns:a16="http://schemas.microsoft.com/office/drawing/2014/main" id="{B8B2D6EB-6410-47BC-9BC9-D8266AD9EDC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6350</xdr:colOff>
      <xdr:row>0</xdr:row>
      <xdr:rowOff>523875</xdr:rowOff>
    </xdr:from>
    <xdr:to>
      <xdr:col>3</xdr:col>
      <xdr:colOff>390525</xdr:colOff>
      <xdr:row>0</xdr:row>
      <xdr:rowOff>990600</xdr:rowOff>
    </xdr:to>
    <xdr:sp macro="" textlink="">
      <xdr:nvSpPr>
        <xdr:cNvPr id="5" name="txtHeader">
          <a:extLst>
            <a:ext uri="{FF2B5EF4-FFF2-40B4-BE49-F238E27FC236}">
              <a16:creationId xmlns:a16="http://schemas.microsoft.com/office/drawing/2014/main" id="{4B9AFFEB-6276-4D75-A61E-E3BC16875255}"/>
            </a:ext>
          </a:extLst>
        </xdr:cNvPr>
        <xdr:cNvSpPr txBox="1"/>
      </xdr:nvSpPr>
      <xdr:spPr>
        <a:xfrm>
          <a:off x="6350" y="523875"/>
          <a:ext cx="3613150"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735850</xdr:rowOff>
    </xdr:from>
    <xdr:to>
      <xdr:col>5</xdr:col>
      <xdr:colOff>4826000</xdr:colOff>
      <xdr:row>0</xdr:row>
      <xdr:rowOff>990600</xdr:rowOff>
    </xdr:to>
    <xdr:sp macro="" textlink="">
      <xdr:nvSpPr>
        <xdr:cNvPr id="6" name="txtHeader">
          <a:extLst>
            <a:ext uri="{FF2B5EF4-FFF2-40B4-BE49-F238E27FC236}">
              <a16:creationId xmlns:a16="http://schemas.microsoft.com/office/drawing/2014/main" id="{A61EB6A9-EC21-419C-98F9-74FFC32D4E92}"/>
            </a:ext>
          </a:extLst>
        </xdr:cNvPr>
        <xdr:cNvSpPr txBox="1"/>
      </xdr:nvSpPr>
      <xdr:spPr>
        <a:xfrm>
          <a:off x="7000875" y="735850"/>
          <a:ext cx="3521075" cy="25475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Being a responsible investor</a:t>
          </a:r>
        </a:p>
      </xdr:txBody>
    </xdr:sp>
    <xdr:clientData/>
  </xdr:twoCellAnchor>
</xdr:wsDr>
</file>

<file path=xl/drawings/drawing6.xml><?xml version="1.0" encoding="utf-8"?>
<xdr:wsDr xmlns:xdr="http://schemas.openxmlformats.org/drawingml/2006/spreadsheetDrawing" xmlns:a="http://schemas.openxmlformats.org/drawingml/2006/main">
  <xdr:absoluteAnchor>
    <xdr:pos x="0" y="19050"/>
    <xdr:ext cx="10745257" cy="1000125"/>
    <xdr:sp macro="" textlink="">
      <xdr:nvSpPr>
        <xdr:cNvPr id="2" name="shHeaderBackground">
          <a:extLst>
            <a:ext uri="{FF2B5EF4-FFF2-40B4-BE49-F238E27FC236}">
              <a16:creationId xmlns:a16="http://schemas.microsoft.com/office/drawing/2014/main" id="{B951B34C-4F05-403D-9B89-EC7455F9B4A1}"/>
            </a:ext>
          </a:extLst>
        </xdr:cNvPr>
        <xdr:cNvSpPr/>
      </xdr:nvSpPr>
      <xdr:spPr>
        <a:xfrm>
          <a:off x="0" y="1905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160973</xdr:rowOff>
    </xdr:from>
    <xdr:to>
      <xdr:col>1</xdr:col>
      <xdr:colOff>2050</xdr:colOff>
      <xdr:row>0</xdr:row>
      <xdr:rowOff>466973</xdr:rowOff>
    </xdr:to>
    <xdr:pic>
      <xdr:nvPicPr>
        <xdr:cNvPr id="3" name="shLogo">
          <a:extLst>
            <a:ext uri="{FF2B5EF4-FFF2-40B4-BE49-F238E27FC236}">
              <a16:creationId xmlns:a16="http://schemas.microsoft.com/office/drawing/2014/main" id="{C61FE1EC-2062-4D65-A04D-5BADDC7693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9525</xdr:colOff>
      <xdr:row>0</xdr:row>
      <xdr:rowOff>520700</xdr:rowOff>
    </xdr:from>
    <xdr:to>
      <xdr:col>3</xdr:col>
      <xdr:colOff>273050</xdr:colOff>
      <xdr:row>0</xdr:row>
      <xdr:rowOff>990600</xdr:rowOff>
    </xdr:to>
    <xdr:sp macro="" textlink="">
      <xdr:nvSpPr>
        <xdr:cNvPr id="4" name="txtHeader">
          <a:extLst>
            <a:ext uri="{FF2B5EF4-FFF2-40B4-BE49-F238E27FC236}">
              <a16:creationId xmlns:a16="http://schemas.microsoft.com/office/drawing/2014/main" id="{570F4FE2-7763-428F-82B7-8A4662BA6710}"/>
            </a:ext>
          </a:extLst>
        </xdr:cNvPr>
        <xdr:cNvSpPr txBox="1"/>
      </xdr:nvSpPr>
      <xdr:spPr>
        <a:xfrm>
          <a:off x="9525" y="520700"/>
          <a:ext cx="359727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6</xdr:col>
      <xdr:colOff>482600</xdr:colOff>
      <xdr:row>0</xdr:row>
      <xdr:rowOff>726325</xdr:rowOff>
    </xdr:from>
    <xdr:to>
      <xdr:col>6</xdr:col>
      <xdr:colOff>4000500</xdr:colOff>
      <xdr:row>0</xdr:row>
      <xdr:rowOff>990600</xdr:rowOff>
    </xdr:to>
    <xdr:sp macro="" textlink="">
      <xdr:nvSpPr>
        <xdr:cNvPr id="5" name="txtHeader">
          <a:extLst>
            <a:ext uri="{FF2B5EF4-FFF2-40B4-BE49-F238E27FC236}">
              <a16:creationId xmlns:a16="http://schemas.microsoft.com/office/drawing/2014/main" id="{B0634CC5-F85D-481B-9A16-714607D2099D}"/>
            </a:ext>
          </a:extLst>
        </xdr:cNvPr>
        <xdr:cNvSpPr txBox="1"/>
      </xdr:nvSpPr>
      <xdr:spPr>
        <a:xfrm>
          <a:off x="5940425" y="726325"/>
          <a:ext cx="3517900" cy="26427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Driving sustainable operations</a:t>
          </a:r>
        </a:p>
      </xdr:txBody>
    </xdr:sp>
    <xdr:clientData/>
  </xdr:twoCellAnchor>
</xdr:wsDr>
</file>

<file path=xl/drawings/drawing7.xml><?xml version="1.0" encoding="utf-8"?>
<xdr:wsDr xmlns:xdr="http://schemas.openxmlformats.org/drawingml/2006/spreadsheetDrawing" xmlns:a="http://schemas.openxmlformats.org/drawingml/2006/main">
  <xdr:absoluteAnchor>
    <xdr:pos x="0" y="0"/>
    <xdr:ext cx="10745257" cy="1000125"/>
    <xdr:sp macro="" textlink="">
      <xdr:nvSpPr>
        <xdr:cNvPr id="6" name="shHeaderBackground">
          <a:extLst>
            <a:ext uri="{FF2B5EF4-FFF2-40B4-BE49-F238E27FC236}">
              <a16:creationId xmlns:a16="http://schemas.microsoft.com/office/drawing/2014/main" id="{34278DAD-5B5D-43B4-9BD5-1EA7992CE939}"/>
            </a:ext>
          </a:extLst>
        </xdr:cNvPr>
        <xdr:cNvSpPr/>
      </xdr:nvSpPr>
      <xdr:spPr>
        <a:xfrm>
          <a:off x="0"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164148</xdr:rowOff>
    </xdr:from>
    <xdr:to>
      <xdr:col>1</xdr:col>
      <xdr:colOff>2050</xdr:colOff>
      <xdr:row>0</xdr:row>
      <xdr:rowOff>463798</xdr:rowOff>
    </xdr:to>
    <xdr:pic>
      <xdr:nvPicPr>
        <xdr:cNvPr id="3" name="shLogo">
          <a:extLst>
            <a:ext uri="{FF2B5EF4-FFF2-40B4-BE49-F238E27FC236}">
              <a16:creationId xmlns:a16="http://schemas.microsoft.com/office/drawing/2014/main" id="{E2C630D8-69F5-4B6F-9922-C8A197B0FB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33950" cy="299650"/>
        </a:xfrm>
        <a:prstGeom prst="rect">
          <a:avLst/>
        </a:prstGeom>
      </xdr:spPr>
    </xdr:pic>
    <xdr:clientData/>
  </xdr:twoCellAnchor>
  <xdr:twoCellAnchor editAs="absolute">
    <xdr:from>
      <xdr:col>0</xdr:col>
      <xdr:colOff>9525</xdr:colOff>
      <xdr:row>0</xdr:row>
      <xdr:rowOff>520700</xdr:rowOff>
    </xdr:from>
    <xdr:to>
      <xdr:col>3</xdr:col>
      <xdr:colOff>387350</xdr:colOff>
      <xdr:row>0</xdr:row>
      <xdr:rowOff>990600</xdr:rowOff>
    </xdr:to>
    <xdr:sp macro="" textlink="">
      <xdr:nvSpPr>
        <xdr:cNvPr id="4" name="txtHeader">
          <a:extLst>
            <a:ext uri="{FF2B5EF4-FFF2-40B4-BE49-F238E27FC236}">
              <a16:creationId xmlns:a16="http://schemas.microsoft.com/office/drawing/2014/main" id="{16AA833A-4952-4E23-B7CB-BF8B9D1F0300}"/>
            </a:ext>
          </a:extLst>
        </xdr:cNvPr>
        <xdr:cNvSpPr txBox="1"/>
      </xdr:nvSpPr>
      <xdr:spPr>
        <a:xfrm>
          <a:off x="9525" y="520700"/>
          <a:ext cx="361632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732675</xdr:rowOff>
    </xdr:from>
    <xdr:to>
      <xdr:col>5</xdr:col>
      <xdr:colOff>4826000</xdr:colOff>
      <xdr:row>0</xdr:row>
      <xdr:rowOff>990600</xdr:rowOff>
    </xdr:to>
    <xdr:sp macro="" textlink="">
      <xdr:nvSpPr>
        <xdr:cNvPr id="5" name="txtHeader">
          <a:extLst>
            <a:ext uri="{FF2B5EF4-FFF2-40B4-BE49-F238E27FC236}">
              <a16:creationId xmlns:a16="http://schemas.microsoft.com/office/drawing/2014/main" id="{F20E05D3-D5F2-4D12-96CD-EAA1A17DE4F1}"/>
            </a:ext>
          </a:extLst>
        </xdr:cNvPr>
        <xdr:cNvSpPr txBox="1"/>
      </xdr:nvSpPr>
      <xdr:spPr>
        <a:xfrm>
          <a:off x="7016750" y="732675"/>
          <a:ext cx="3521075" cy="2579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Engaging our people</a:t>
          </a:r>
        </a:p>
      </xdr:txBody>
    </xdr:sp>
    <xdr:clientData/>
  </xdr:twoCellAnchor>
</xdr:wsDr>
</file>

<file path=xl/drawings/drawing8.xml><?xml version="1.0" encoding="utf-8"?>
<xdr:wsDr xmlns:xdr="http://schemas.openxmlformats.org/drawingml/2006/spreadsheetDrawing" xmlns:a="http://schemas.openxmlformats.org/drawingml/2006/main">
  <xdr:absoluteAnchor>
    <xdr:pos x="0" y="0"/>
    <xdr:ext cx="10745257" cy="1000125"/>
    <xdr:sp macro="" textlink="">
      <xdr:nvSpPr>
        <xdr:cNvPr id="7" name="shHeaderBackground">
          <a:extLst>
            <a:ext uri="{FF2B5EF4-FFF2-40B4-BE49-F238E27FC236}">
              <a16:creationId xmlns:a16="http://schemas.microsoft.com/office/drawing/2014/main" id="{40B5034B-A698-4F9E-9ED7-0DD77E247084}"/>
            </a:ext>
          </a:extLst>
        </xdr:cNvPr>
        <xdr:cNvSpPr/>
      </xdr:nvSpPr>
      <xdr:spPr>
        <a:xfrm>
          <a:off x="0"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160973</xdr:rowOff>
    </xdr:from>
    <xdr:to>
      <xdr:col>1</xdr:col>
      <xdr:colOff>2050</xdr:colOff>
      <xdr:row>0</xdr:row>
      <xdr:rowOff>466973</xdr:rowOff>
    </xdr:to>
    <xdr:pic>
      <xdr:nvPicPr>
        <xdr:cNvPr id="3" name="shLogo">
          <a:extLst>
            <a:ext uri="{FF2B5EF4-FFF2-40B4-BE49-F238E27FC236}">
              <a16:creationId xmlns:a16="http://schemas.microsoft.com/office/drawing/2014/main" id="{44C70DCA-899C-4DF4-A218-0691A20C9C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33950" cy="299650"/>
        </a:xfrm>
        <a:prstGeom prst="rect">
          <a:avLst/>
        </a:prstGeom>
      </xdr:spPr>
    </xdr:pic>
    <xdr:clientData/>
  </xdr:twoCellAnchor>
  <xdr:twoCellAnchor editAs="absolute">
    <xdr:from>
      <xdr:col>0</xdr:col>
      <xdr:colOff>6350</xdr:colOff>
      <xdr:row>0</xdr:row>
      <xdr:rowOff>523875</xdr:rowOff>
    </xdr:from>
    <xdr:to>
      <xdr:col>3</xdr:col>
      <xdr:colOff>390525</xdr:colOff>
      <xdr:row>0</xdr:row>
      <xdr:rowOff>990600</xdr:rowOff>
    </xdr:to>
    <xdr:sp macro="" textlink="">
      <xdr:nvSpPr>
        <xdr:cNvPr id="4" name="txtHeader">
          <a:extLst>
            <a:ext uri="{FF2B5EF4-FFF2-40B4-BE49-F238E27FC236}">
              <a16:creationId xmlns:a16="http://schemas.microsoft.com/office/drawing/2014/main" id="{F5A68F1A-91F1-4199-9F61-B35B5AB10546}"/>
            </a:ext>
          </a:extLst>
        </xdr:cNvPr>
        <xdr:cNvSpPr txBox="1"/>
      </xdr:nvSpPr>
      <xdr:spPr>
        <a:xfrm>
          <a:off x="9525" y="520700"/>
          <a:ext cx="361632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2343151</xdr:colOff>
      <xdr:row>0</xdr:row>
      <xdr:rowOff>474133</xdr:rowOff>
    </xdr:from>
    <xdr:to>
      <xdr:col>6</xdr:col>
      <xdr:colOff>1</xdr:colOff>
      <xdr:row>0</xdr:row>
      <xdr:rowOff>990600</xdr:rowOff>
    </xdr:to>
    <xdr:sp macro="" textlink="">
      <xdr:nvSpPr>
        <xdr:cNvPr id="5" name="txtHeader">
          <a:extLst>
            <a:ext uri="{FF2B5EF4-FFF2-40B4-BE49-F238E27FC236}">
              <a16:creationId xmlns:a16="http://schemas.microsoft.com/office/drawing/2014/main" id="{DED4CBFE-6EB8-44C2-B92A-9CC7E28F0973}"/>
            </a:ext>
          </a:extLst>
        </xdr:cNvPr>
        <xdr:cNvSpPr txBox="1"/>
      </xdr:nvSpPr>
      <xdr:spPr>
        <a:xfrm>
          <a:off x="7025218" y="474133"/>
          <a:ext cx="3422650" cy="516467"/>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Ensuring good corporate governance and compliance</a:t>
          </a:r>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10745257" cy="1000125"/>
    <xdr:sp macro="" textlink="">
      <xdr:nvSpPr>
        <xdr:cNvPr id="7" name="shHeaderBackground">
          <a:extLst>
            <a:ext uri="{FF2B5EF4-FFF2-40B4-BE49-F238E27FC236}">
              <a16:creationId xmlns:a16="http://schemas.microsoft.com/office/drawing/2014/main" id="{6B945D88-31DA-4142-9497-F8C8CB26E64F}"/>
            </a:ext>
          </a:extLst>
        </xdr:cNvPr>
        <xdr:cNvSpPr/>
      </xdr:nvSpPr>
      <xdr:spPr>
        <a:xfrm>
          <a:off x="0"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164148</xdr:rowOff>
    </xdr:from>
    <xdr:to>
      <xdr:col>1</xdr:col>
      <xdr:colOff>2050</xdr:colOff>
      <xdr:row>0</xdr:row>
      <xdr:rowOff>463798</xdr:rowOff>
    </xdr:to>
    <xdr:pic>
      <xdr:nvPicPr>
        <xdr:cNvPr id="3" name="shLogo">
          <a:extLst>
            <a:ext uri="{FF2B5EF4-FFF2-40B4-BE49-F238E27FC236}">
              <a16:creationId xmlns:a16="http://schemas.microsoft.com/office/drawing/2014/main" id="{BBA09305-4976-4976-8ED9-C18F1CB343F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27600" cy="299650"/>
        </a:xfrm>
        <a:prstGeom prst="rect">
          <a:avLst/>
        </a:prstGeom>
      </xdr:spPr>
    </xdr:pic>
    <xdr:clientData/>
  </xdr:twoCellAnchor>
  <xdr:twoCellAnchor editAs="absolute">
    <xdr:from>
      <xdr:col>0</xdr:col>
      <xdr:colOff>9525</xdr:colOff>
      <xdr:row>0</xdr:row>
      <xdr:rowOff>520700</xdr:rowOff>
    </xdr:from>
    <xdr:to>
      <xdr:col>3</xdr:col>
      <xdr:colOff>387350</xdr:colOff>
      <xdr:row>0</xdr:row>
      <xdr:rowOff>990600</xdr:rowOff>
    </xdr:to>
    <xdr:sp macro="" textlink="">
      <xdr:nvSpPr>
        <xdr:cNvPr id="4" name="txtHeader">
          <a:extLst>
            <a:ext uri="{FF2B5EF4-FFF2-40B4-BE49-F238E27FC236}">
              <a16:creationId xmlns:a16="http://schemas.microsoft.com/office/drawing/2014/main" id="{11CBB47A-8BD2-4693-AD35-A4B822EECDD6}"/>
            </a:ext>
          </a:extLst>
        </xdr:cNvPr>
        <xdr:cNvSpPr txBox="1"/>
      </xdr:nvSpPr>
      <xdr:spPr>
        <a:xfrm>
          <a:off x="9525" y="520700"/>
          <a:ext cx="3620558"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2021 Data</a:t>
          </a:r>
        </a:p>
        <a:p>
          <a:r>
            <a:rPr lang="en-GB" sz="1200">
              <a:solidFill>
                <a:srgbClr val="FFFFFF"/>
              </a:solidFill>
              <a:latin typeface="SwissReSans Light" panose="020B0504020202020204" pitchFamily="34" charset="0"/>
            </a:rPr>
            <a:t>Sustainability</a:t>
          </a:r>
          <a:r>
            <a:rPr lang="en-GB" sz="1200" baseline="0">
              <a:solidFill>
                <a:srgbClr val="FFFFFF"/>
              </a:solidFill>
              <a:latin typeface="SwissReSans Light" panose="020B0504020202020204" pitchFamily="34" charset="0"/>
            </a:rPr>
            <a:t> </a:t>
          </a:r>
          <a:r>
            <a:rPr lang="en-GB" sz="1200">
              <a:solidFill>
                <a:srgbClr val="FFFFFF"/>
              </a:solidFill>
              <a:latin typeface="SwissReSans Light" panose="020B0504020202020204" pitchFamily="34" charset="0"/>
            </a:rPr>
            <a:t>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5</xdr:col>
      <xdr:colOff>2343150</xdr:colOff>
      <xdr:row>0</xdr:row>
      <xdr:rowOff>732675</xdr:rowOff>
    </xdr:from>
    <xdr:to>
      <xdr:col>5</xdr:col>
      <xdr:colOff>4826000</xdr:colOff>
      <xdr:row>0</xdr:row>
      <xdr:rowOff>990600</xdr:rowOff>
    </xdr:to>
    <xdr:sp macro="" textlink="">
      <xdr:nvSpPr>
        <xdr:cNvPr id="5" name="txtHeader">
          <a:extLst>
            <a:ext uri="{FF2B5EF4-FFF2-40B4-BE49-F238E27FC236}">
              <a16:creationId xmlns:a16="http://schemas.microsoft.com/office/drawing/2014/main" id="{00F53AA4-E523-427F-B765-2B3ED8105AB7}"/>
            </a:ext>
          </a:extLst>
        </xdr:cNvPr>
        <xdr:cNvSpPr txBox="1"/>
      </xdr:nvSpPr>
      <xdr:spPr>
        <a:xfrm>
          <a:off x="7025217" y="732675"/>
          <a:ext cx="3521075" cy="2579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Fostering resilient societies: Swiss Re Foundation</a:t>
          </a:r>
        </a:p>
      </xdr:txBody>
    </xdr:sp>
    <xdr:clientData/>
  </xdr:twoCellAnchor>
</xdr:wsDr>
</file>

<file path=xl/theme/theme1.xml><?xml version="1.0" encoding="utf-8"?>
<a:theme xmlns:a="http://schemas.openxmlformats.org/drawingml/2006/main" name="Office Theme">
  <a:themeElements>
    <a:clrScheme name="SR - Green">
      <a:dk1>
        <a:srgbClr val="283E36"/>
      </a:dk1>
      <a:lt1>
        <a:sysClr val="window" lastClr="FFFFFF"/>
      </a:lt1>
      <a:dk2>
        <a:srgbClr val="006E73"/>
      </a:dk2>
      <a:lt2>
        <a:srgbClr val="73E1A5"/>
      </a:lt2>
      <a:accent1>
        <a:srgbClr val="006E73"/>
      </a:accent1>
      <a:accent2>
        <a:srgbClr val="00AA91"/>
      </a:accent2>
      <a:accent3>
        <a:srgbClr val="3C4150"/>
      </a:accent3>
      <a:accent4>
        <a:srgbClr val="AFB4B9"/>
      </a:accent4>
      <a:accent5>
        <a:srgbClr val="1455B4"/>
      </a:accent5>
      <a:accent6>
        <a:srgbClr val="418CE1"/>
      </a:accent6>
      <a:hlink>
        <a:srgbClr val="1455B4"/>
      </a:hlink>
      <a:folHlink>
        <a:srgbClr val="9B14B4"/>
      </a:folHlink>
    </a:clrScheme>
    <a:fontScheme name="Swiss Re">
      <a:majorFont>
        <a:latin typeface="SwissReSans Light"/>
        <a:ea typeface=""/>
        <a:cs typeface=""/>
      </a:majorFont>
      <a:minorFont>
        <a:latin typeface="SwissRe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C821-6B9A-4DB9-A2B6-94E4924BC194}">
  <sheetPr>
    <pageSetUpPr fitToPage="1"/>
  </sheetPr>
  <dimension ref="A1:O40"/>
  <sheetViews>
    <sheetView tabSelected="1" zoomScale="115" zoomScaleNormal="115" workbookViewId="0">
      <selection activeCell="D26" sqref="D26"/>
    </sheetView>
  </sheetViews>
  <sheetFormatPr defaultColWidth="9.140625" defaultRowHeight="12.6"/>
  <cols>
    <col min="1" max="1" width="7.28515625" customWidth="1"/>
    <col min="2" max="14" width="8.85546875" customWidth="1"/>
  </cols>
  <sheetData>
    <row r="1" spans="1:15" s="1" customFormat="1" ht="69.75" customHeight="1"/>
    <row r="2" spans="1:15" s="1" customFormat="1" ht="12.75" customHeight="1"/>
    <row r="3" spans="1:15" ht="1.5" customHeight="1">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c r="A5" s="2"/>
      <c r="B5" s="2"/>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2"/>
      <c r="C8" s="2"/>
      <c r="D8" s="2"/>
      <c r="E8" s="2"/>
      <c r="F8" s="2"/>
      <c r="G8" s="2"/>
      <c r="H8" s="2"/>
      <c r="I8" s="2"/>
      <c r="J8" s="2"/>
      <c r="K8" s="2"/>
      <c r="L8" s="2"/>
      <c r="M8" s="2"/>
      <c r="N8" s="2"/>
      <c r="O8" s="2"/>
    </row>
    <row r="9" spans="1:15">
      <c r="A9" s="2"/>
      <c r="B9" s="2"/>
      <c r="C9" s="2"/>
      <c r="D9" s="2"/>
      <c r="E9" s="2"/>
      <c r="F9" s="2"/>
      <c r="G9" s="2"/>
      <c r="H9" s="2"/>
      <c r="I9" s="2"/>
      <c r="J9" s="2"/>
      <c r="K9" s="2"/>
      <c r="L9" s="2"/>
      <c r="M9" s="2"/>
      <c r="N9" s="2"/>
      <c r="O9" s="2"/>
    </row>
    <row r="10" spans="1:15">
      <c r="A10" s="2"/>
      <c r="B10" s="2"/>
      <c r="C10" s="2"/>
      <c r="D10" s="2"/>
      <c r="E10" s="2"/>
      <c r="F10" s="2"/>
      <c r="G10" s="2"/>
      <c r="H10" s="2"/>
      <c r="I10" s="2"/>
      <c r="J10" s="2"/>
      <c r="K10" s="2"/>
      <c r="L10" s="2"/>
      <c r="M10" s="2"/>
      <c r="N10" s="2"/>
      <c r="O10" s="2"/>
    </row>
    <row r="11" spans="1:15" ht="13.5">
      <c r="A11" s="181"/>
      <c r="B11" s="2"/>
      <c r="C11" s="182"/>
      <c r="D11" s="182"/>
      <c r="E11" s="182"/>
      <c r="F11" s="182"/>
      <c r="G11" s="2"/>
      <c r="H11" s="2"/>
      <c r="I11" s="2"/>
      <c r="J11" s="2"/>
      <c r="K11" s="2"/>
      <c r="L11" s="2"/>
      <c r="M11" s="2"/>
      <c r="N11" s="2"/>
      <c r="O11" s="2"/>
    </row>
    <row r="12" spans="1:15" ht="13.5">
      <c r="A12" s="181"/>
      <c r="B12" s="2"/>
      <c r="C12" s="180"/>
      <c r="D12" s="180"/>
      <c r="E12" s="180"/>
      <c r="F12" s="182"/>
      <c r="G12" s="2"/>
      <c r="H12" s="2"/>
      <c r="I12" s="2"/>
      <c r="J12" s="2"/>
      <c r="K12" s="2"/>
      <c r="L12" s="2"/>
      <c r="M12" s="2"/>
      <c r="N12" s="2"/>
      <c r="O12" s="2"/>
    </row>
    <row r="13" spans="1:15" ht="13.5">
      <c r="A13" s="181"/>
      <c r="B13" s="2"/>
      <c r="C13" s="180"/>
      <c r="D13" s="180"/>
      <c r="E13" s="180"/>
      <c r="F13" s="182"/>
      <c r="G13" s="2"/>
      <c r="H13" s="2"/>
      <c r="I13" s="2"/>
      <c r="J13" s="2"/>
      <c r="K13" s="2"/>
      <c r="L13" s="2"/>
      <c r="M13" s="2"/>
      <c r="N13" s="2"/>
      <c r="O13" s="2"/>
    </row>
    <row r="14" spans="1:15" ht="17.45">
      <c r="A14" s="181"/>
      <c r="B14" s="233"/>
      <c r="C14" s="234"/>
      <c r="D14" s="180"/>
      <c r="E14" s="180"/>
      <c r="F14" s="182"/>
      <c r="G14" s="2"/>
      <c r="H14" s="2"/>
      <c r="I14" s="2"/>
      <c r="J14" s="2"/>
      <c r="K14" s="2"/>
      <c r="L14" s="2"/>
      <c r="M14" s="2"/>
      <c r="N14" s="2"/>
      <c r="O14" s="2"/>
    </row>
    <row r="15" spans="1:15" ht="17.45">
      <c r="A15" s="181"/>
      <c r="B15" s="235" t="str">
        <f>HYPERLINK("#Who we are and what we do!A2","Who we are and what we do")</f>
        <v>Who we are and what we do</v>
      </c>
      <c r="C15" s="234"/>
      <c r="D15" s="180"/>
      <c r="E15" s="180"/>
      <c r="F15" s="182"/>
      <c r="G15" s="2"/>
      <c r="H15" s="2"/>
      <c r="I15" s="2"/>
      <c r="J15" s="2"/>
      <c r="K15" s="2"/>
      <c r="L15" s="2"/>
      <c r="M15" s="2"/>
      <c r="N15" s="2"/>
      <c r="O15" s="2"/>
    </row>
    <row r="16" spans="1:15" ht="17.45">
      <c r="A16" s="181"/>
      <c r="B16" s="235" t="str">
        <f>HYPERLINK("#Solutions for sustainability!A2","Creating solutions for sustainability")</f>
        <v>Creating solutions for sustainability</v>
      </c>
      <c r="C16" s="234"/>
      <c r="D16" s="180"/>
      <c r="E16" s="180"/>
      <c r="F16" s="182"/>
      <c r="G16" s="2"/>
      <c r="H16" s="2"/>
      <c r="I16" s="2"/>
      <c r="J16" s="2"/>
      <c r="K16" s="2"/>
      <c r="L16" s="2"/>
      <c r="M16" s="2"/>
      <c r="N16" s="2"/>
      <c r="O16" s="2"/>
    </row>
    <row r="17" spans="1:15" ht="17.45">
      <c r="A17" s="181"/>
      <c r="B17" s="235" t="str">
        <f>HYPERLINK("#Extending our risk intelligence!A2","Extending our risk intelligence")</f>
        <v>Extending our risk intelligence</v>
      </c>
      <c r="C17" s="234"/>
      <c r="D17" s="180"/>
      <c r="E17" s="180"/>
      <c r="F17" s="182"/>
      <c r="G17" s="2"/>
      <c r="H17" s="2"/>
      <c r="I17" s="2"/>
      <c r="J17" s="2"/>
      <c r="K17" s="2"/>
      <c r="L17" s="2"/>
      <c r="M17" s="2"/>
      <c r="N17" s="2"/>
      <c r="O17" s="2"/>
    </row>
    <row r="18" spans="1:15" ht="17.45">
      <c r="A18" s="181"/>
      <c r="B18" s="235" t="str">
        <f>HYPERLINK("#Being a responsible investor!A2","Being a responsible investor (including climate-related risks and opportunities)")</f>
        <v>Being a responsible investor (including climate-related risks and opportunities)</v>
      </c>
      <c r="C18" s="234"/>
      <c r="D18" s="180"/>
      <c r="E18" s="180"/>
      <c r="F18" s="182"/>
      <c r="G18" s="2"/>
      <c r="H18" s="2"/>
      <c r="I18" s="2"/>
      <c r="J18" s="2"/>
      <c r="K18" s="2"/>
      <c r="L18" s="2"/>
      <c r="M18" s="2"/>
      <c r="N18" s="2"/>
      <c r="O18" s="2"/>
    </row>
    <row r="19" spans="1:15" ht="17.45">
      <c r="A19" s="181"/>
      <c r="B19" s="235" t="str">
        <f>HYPERLINK("#Driving sustainable operations!A2","Driving sustainable operations")</f>
        <v>Driving sustainable operations</v>
      </c>
      <c r="C19" s="234"/>
      <c r="D19" s="180"/>
      <c r="E19" s="180"/>
      <c r="F19" s="182"/>
      <c r="G19" s="2"/>
      <c r="H19" s="2"/>
      <c r="I19" s="2"/>
      <c r="J19" s="2"/>
      <c r="K19" s="2"/>
      <c r="L19" s="2"/>
      <c r="M19" s="2"/>
      <c r="N19" s="2"/>
      <c r="O19" s="2"/>
    </row>
    <row r="20" spans="1:15" ht="17.45">
      <c r="A20" s="181"/>
      <c r="B20" s="235" t="str">
        <f>HYPERLINK("#Engaging our people!A2","Engaging our people")</f>
        <v>Engaging our people</v>
      </c>
      <c r="C20" s="234"/>
      <c r="D20" s="180"/>
      <c r="E20" s="180"/>
      <c r="F20" s="182"/>
      <c r="G20" s="2"/>
      <c r="H20" s="2"/>
      <c r="I20" s="2"/>
      <c r="J20" s="2"/>
      <c r="K20" s="2"/>
      <c r="L20" s="2"/>
      <c r="M20" s="2"/>
      <c r="N20" s="2"/>
      <c r="O20" s="2"/>
    </row>
    <row r="21" spans="1:15" ht="17.45">
      <c r="A21" s="181"/>
      <c r="B21" s="235" t="str">
        <f>HYPERLINK("#Governance and Compliance!A2","Ensuring good corporate governance and compliance")</f>
        <v>Ensuring good corporate governance and compliance</v>
      </c>
      <c r="C21" s="236"/>
      <c r="D21" s="180"/>
      <c r="E21" s="180"/>
      <c r="F21" s="182"/>
      <c r="G21" s="2"/>
      <c r="H21" s="2"/>
      <c r="I21" s="2"/>
      <c r="J21" s="2"/>
      <c r="K21" s="2"/>
      <c r="L21" s="2"/>
      <c r="M21" s="2"/>
      <c r="N21" s="2"/>
      <c r="O21" s="2"/>
    </row>
    <row r="22" spans="1:15" ht="17.45">
      <c r="A22" s="181"/>
      <c r="B22" s="235" t="str">
        <f>HYPERLINK("#Swiss Re Foundation!A2","Fostering resilient socieites: Swiss Re Foundation")</f>
        <v>Fostering resilient socieites: Swiss Re Foundation</v>
      </c>
      <c r="C22" s="237"/>
      <c r="D22" s="180"/>
      <c r="E22" s="180"/>
      <c r="F22" s="182"/>
      <c r="G22" s="2"/>
      <c r="H22" s="2"/>
      <c r="I22" s="2"/>
      <c r="J22" s="2"/>
      <c r="K22" s="2"/>
      <c r="L22" s="2"/>
      <c r="M22" s="2"/>
      <c r="N22" s="2"/>
      <c r="O22" s="2"/>
    </row>
    <row r="23" spans="1:15" ht="17.45">
      <c r="A23" s="181"/>
      <c r="B23" s="235" t="str">
        <f>HYPERLINK("#TCFD!A2","Climate-related Financial Disclosures (TCFD)")</f>
        <v>Climate-related Financial Disclosures (TCFD)</v>
      </c>
      <c r="C23" s="237"/>
      <c r="D23" s="179"/>
      <c r="E23" s="179"/>
      <c r="F23" s="181"/>
      <c r="G23" s="2"/>
      <c r="H23" s="2"/>
      <c r="I23" s="2"/>
      <c r="J23" s="2"/>
      <c r="K23" s="2"/>
      <c r="L23" s="2"/>
      <c r="M23" s="2"/>
      <c r="N23" s="2"/>
      <c r="O23" s="2"/>
    </row>
    <row r="24" spans="1:15" ht="17.45">
      <c r="A24" s="181"/>
      <c r="B24" s="234"/>
      <c r="C24" s="237"/>
      <c r="D24" s="181"/>
      <c r="E24" s="181"/>
      <c r="F24" s="181"/>
      <c r="G24" s="2"/>
      <c r="H24" s="2"/>
      <c r="I24" s="2"/>
      <c r="J24" s="2"/>
      <c r="K24" s="2"/>
      <c r="L24" s="2"/>
      <c r="M24" s="2"/>
      <c r="N24" s="2"/>
      <c r="O24" s="2"/>
    </row>
    <row r="25" spans="1:15" ht="17.45">
      <c r="A25" s="2"/>
      <c r="B25" s="234"/>
      <c r="C25" s="237"/>
      <c r="D25" s="2"/>
      <c r="E25" s="2"/>
      <c r="F25" s="2"/>
      <c r="G25" s="2"/>
      <c r="H25" s="2"/>
      <c r="I25" s="2"/>
      <c r="J25" s="2"/>
      <c r="K25" s="2"/>
      <c r="L25" s="2"/>
      <c r="M25" s="2"/>
      <c r="N25" s="2"/>
      <c r="O25" s="2"/>
    </row>
    <row r="26" spans="1:15">
      <c r="A26" s="2"/>
      <c r="B26" s="2"/>
      <c r="C26" s="2"/>
      <c r="D26" s="2"/>
      <c r="E26" s="2"/>
      <c r="F26" s="2"/>
      <c r="G26" s="2"/>
      <c r="H26" s="2"/>
      <c r="I26" s="2"/>
      <c r="J26" s="2"/>
      <c r="K26" s="2"/>
      <c r="L26" s="2"/>
      <c r="M26" s="2"/>
      <c r="N26" s="2"/>
      <c r="O26" s="2"/>
    </row>
    <row r="27" spans="1:15">
      <c r="A27" s="2"/>
      <c r="B27" s="2"/>
      <c r="C27" s="2"/>
      <c r="D27" s="2"/>
      <c r="E27" s="2"/>
      <c r="F27" s="2"/>
      <c r="G27" s="2"/>
      <c r="H27" s="2"/>
      <c r="I27" s="2"/>
      <c r="J27" s="2"/>
      <c r="K27" s="2"/>
      <c r="L27" s="2"/>
      <c r="M27" s="2"/>
      <c r="N27" s="2"/>
      <c r="O27" s="2"/>
    </row>
    <row r="28" spans="1:15" ht="13.5">
      <c r="A28" s="2"/>
      <c r="B28" s="179"/>
      <c r="C28" s="2"/>
      <c r="D28" s="2"/>
      <c r="E28" s="2"/>
      <c r="F28" s="2"/>
      <c r="G28" s="2"/>
      <c r="H28" s="2"/>
      <c r="I28" s="2"/>
      <c r="J28" s="2"/>
      <c r="K28" s="2"/>
      <c r="L28" s="2"/>
      <c r="M28" s="2"/>
      <c r="N28" s="2"/>
      <c r="O28" s="2"/>
    </row>
    <row r="29" spans="1:15">
      <c r="A29" s="2"/>
      <c r="B29" s="2"/>
      <c r="C29" s="2"/>
      <c r="D29" s="2"/>
      <c r="E29" s="2"/>
      <c r="F29" s="2"/>
      <c r="G29" s="2"/>
      <c r="H29" s="2"/>
      <c r="I29" s="2"/>
      <c r="J29" s="2"/>
      <c r="K29" s="2"/>
      <c r="L29" s="2"/>
      <c r="M29" s="2"/>
      <c r="N29" s="2"/>
      <c r="O29" s="2"/>
    </row>
    <row r="30" spans="1:15">
      <c r="A30" s="2"/>
      <c r="B30" s="2"/>
      <c r="C30" s="2"/>
      <c r="D30" s="2"/>
      <c r="E30" s="2"/>
      <c r="F30" s="2"/>
      <c r="G30" s="2"/>
      <c r="H30" s="2"/>
      <c r="I30" s="2"/>
      <c r="J30" s="2"/>
      <c r="K30" s="2"/>
      <c r="L30" s="2"/>
      <c r="M30" s="2"/>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row r="37" spans="1:15">
      <c r="A37" s="2"/>
      <c r="B37" s="2"/>
      <c r="C37" s="2"/>
      <c r="D37" s="2"/>
      <c r="E37" s="2"/>
      <c r="F37" s="2"/>
      <c r="G37" s="2"/>
      <c r="H37" s="2"/>
      <c r="I37" s="2"/>
      <c r="J37" s="2"/>
      <c r="K37" s="2"/>
      <c r="L37" s="2"/>
      <c r="M37" s="2"/>
      <c r="N37" s="2"/>
      <c r="O37" s="2"/>
    </row>
    <row r="38" spans="1:15">
      <c r="A38" s="2"/>
      <c r="B38" s="2"/>
      <c r="C38" s="2"/>
      <c r="D38" s="2"/>
      <c r="E38" s="2"/>
      <c r="F38" s="2"/>
      <c r="G38" s="2"/>
      <c r="H38" s="2"/>
      <c r="I38" s="2"/>
      <c r="J38" s="2"/>
      <c r="K38" s="2"/>
      <c r="L38" s="2"/>
      <c r="M38" s="2"/>
      <c r="N38" s="2"/>
      <c r="O38" s="2"/>
    </row>
    <row r="39" spans="1:15">
      <c r="A39" s="2"/>
      <c r="B39" s="2"/>
      <c r="C39" s="2"/>
      <c r="D39" s="2"/>
      <c r="E39" s="2"/>
      <c r="F39" s="2"/>
      <c r="G39" s="2"/>
      <c r="H39" s="2"/>
      <c r="I39" s="2"/>
      <c r="J39" s="2"/>
      <c r="K39" s="2"/>
      <c r="L39" s="2"/>
      <c r="M39" s="2"/>
      <c r="N39" s="2"/>
      <c r="O39" s="2"/>
    </row>
    <row r="40" spans="1:15">
      <c r="A40" s="2"/>
      <c r="B40" s="2"/>
      <c r="C40" s="2"/>
      <c r="D40" s="2"/>
      <c r="E40" s="2"/>
      <c r="F40" s="2"/>
      <c r="G40" s="2"/>
      <c r="H40" s="2"/>
      <c r="I40" s="2"/>
      <c r="J40" s="2"/>
      <c r="K40" s="2"/>
      <c r="L40" s="2"/>
      <c r="M40" s="2"/>
      <c r="N40" s="2"/>
      <c r="O40" s="2"/>
    </row>
  </sheetData>
  <sheetProtection algorithmName="SHA-512" hashValue="uXUQueEhuW/RXXorVFSI3ZC3IuDPMfLG2xnFm4pRayPDsCKxkP9z2cHZ752tsBVHmvICU/kuvbWowjzuI/fVLA==" saltValue="Xwybsf0knKqcWjpSSjBviw==" spinCount="100000" sheet="1" objects="1" scenarios="1"/>
  <pageMargins left="0.47244094488188981" right="0.31496062992125984" top="0.39370078740157483" bottom="0.70866141732283472" header="0.39370078740157483" footer="0.39370078740157483"/>
  <pageSetup paperSize="9" scale="87" fitToHeight="0" orientation="landscape"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9830-2C89-4736-8F99-18F56DB1B61B}">
  <sheetPr>
    <pageSetUpPr fitToPage="1"/>
  </sheetPr>
  <dimension ref="A1:F49"/>
  <sheetViews>
    <sheetView zoomScaleNormal="100" workbookViewId="0">
      <selection activeCell="E23" sqref="E23"/>
    </sheetView>
  </sheetViews>
  <sheetFormatPr defaultColWidth="9.140625" defaultRowHeight="12.6"/>
  <cols>
    <col min="1" max="1" width="17.85546875" customWidth="1"/>
    <col min="2" max="2" width="13.42578125" customWidth="1"/>
    <col min="3" max="5" width="8.85546875" customWidth="1"/>
    <col min="6" max="6" width="72.42578125" customWidth="1"/>
    <col min="7" max="7" width="2.42578125" customWidth="1"/>
    <col min="8" max="14" width="8.85546875" customWidth="1"/>
  </cols>
  <sheetData>
    <row r="1" spans="1:6" s="1" customFormat="1" ht="81" customHeight="1"/>
    <row r="2" spans="1:6" s="1" customFormat="1" ht="21" customHeight="1">
      <c r="F2" s="232" t="str">
        <f>HYPERLINK("#Being a responsible investor!A2","Investment-related data can be found here")</f>
        <v>Investment-related data can be found here</v>
      </c>
    </row>
    <row r="3" spans="1:6" ht="1.5" customHeight="1"/>
    <row r="4" spans="1:6" ht="13.5">
      <c r="A4" s="10"/>
      <c r="B4" s="10" t="s">
        <v>0</v>
      </c>
      <c r="C4" s="11" t="s">
        <v>1</v>
      </c>
      <c r="D4" s="11" t="s">
        <v>2</v>
      </c>
      <c r="E4" s="11" t="s">
        <v>3</v>
      </c>
      <c r="F4" s="183" t="s">
        <v>4</v>
      </c>
    </row>
    <row r="5" spans="1:6" ht="81">
      <c r="A5" s="36" t="s">
        <v>412</v>
      </c>
      <c r="B5" s="36"/>
      <c r="C5" s="37"/>
      <c r="D5" s="37"/>
      <c r="E5" s="37"/>
      <c r="F5" s="38" t="s">
        <v>413</v>
      </c>
    </row>
    <row r="6" spans="1:6" ht="13.5">
      <c r="A6" s="30" t="s">
        <v>414</v>
      </c>
      <c r="B6" s="31" t="s">
        <v>9</v>
      </c>
      <c r="C6" s="227">
        <v>1915</v>
      </c>
      <c r="D6" s="228">
        <v>2170</v>
      </c>
      <c r="E6" s="228">
        <v>2010</v>
      </c>
      <c r="F6" s="30"/>
    </row>
    <row r="7" spans="1:6" ht="13.5">
      <c r="A7" s="33" t="s">
        <v>415</v>
      </c>
      <c r="B7" s="28" t="s">
        <v>9</v>
      </c>
      <c r="C7" s="229">
        <v>890</v>
      </c>
      <c r="D7" s="229">
        <v>1005</v>
      </c>
      <c r="E7" s="229">
        <v>1000</v>
      </c>
      <c r="F7" s="34"/>
    </row>
    <row r="8" spans="1:6" ht="13.5">
      <c r="A8" s="39" t="s">
        <v>416</v>
      </c>
      <c r="B8" s="40" t="s">
        <v>9</v>
      </c>
      <c r="C8" s="230">
        <v>175</v>
      </c>
      <c r="D8" s="230">
        <v>220</v>
      </c>
      <c r="E8" s="230">
        <v>185</v>
      </c>
      <c r="F8" s="41"/>
    </row>
    <row r="9" spans="1:6" s="14" customFormat="1" ht="13.5">
      <c r="A9" s="33" t="s">
        <v>417</v>
      </c>
      <c r="B9" s="28" t="s">
        <v>9</v>
      </c>
      <c r="C9" s="229">
        <v>305</v>
      </c>
      <c r="D9" s="229">
        <v>355</v>
      </c>
      <c r="E9" s="229">
        <v>295</v>
      </c>
      <c r="F9" s="34"/>
    </row>
    <row r="10" spans="1:6" ht="13.5">
      <c r="A10" s="33" t="s">
        <v>418</v>
      </c>
      <c r="B10" s="28" t="s">
        <v>9</v>
      </c>
      <c r="C10" s="229">
        <v>310</v>
      </c>
      <c r="D10" s="229">
        <v>415</v>
      </c>
      <c r="E10" s="229">
        <v>360</v>
      </c>
      <c r="F10" s="34"/>
    </row>
    <row r="11" spans="1:6" ht="13.5">
      <c r="A11" s="33" t="s">
        <v>419</v>
      </c>
      <c r="B11" s="28" t="s">
        <v>9</v>
      </c>
      <c r="C11" s="229">
        <v>225</v>
      </c>
      <c r="D11" s="229">
        <v>175</v>
      </c>
      <c r="E11" s="229">
        <v>175</v>
      </c>
      <c r="F11" s="34"/>
    </row>
    <row r="12" spans="1:6" ht="13.5">
      <c r="A12" s="31" t="s">
        <v>420</v>
      </c>
      <c r="B12" s="31" t="s">
        <v>9</v>
      </c>
      <c r="C12" s="231">
        <v>980</v>
      </c>
      <c r="D12" s="231">
        <v>1150</v>
      </c>
      <c r="E12" s="231">
        <v>1055</v>
      </c>
      <c r="F12" s="31"/>
    </row>
    <row r="13" spans="1:6" ht="13.5">
      <c r="A13" s="33" t="s">
        <v>415</v>
      </c>
      <c r="B13" s="28" t="s">
        <v>9</v>
      </c>
      <c r="C13" s="229">
        <v>550</v>
      </c>
      <c r="D13" s="229">
        <v>615</v>
      </c>
      <c r="E13" s="229">
        <v>580</v>
      </c>
      <c r="F13" s="33"/>
    </row>
    <row r="14" spans="1:6" ht="13.5">
      <c r="A14" s="33" t="s">
        <v>416</v>
      </c>
      <c r="B14" s="28" t="s">
        <v>9</v>
      </c>
      <c r="C14" s="229">
        <v>145</v>
      </c>
      <c r="D14" s="229">
        <v>180</v>
      </c>
      <c r="E14" s="229">
        <v>160</v>
      </c>
      <c r="F14" s="33"/>
    </row>
    <row r="15" spans="1:6" ht="13.5">
      <c r="A15" s="33" t="s">
        <v>417</v>
      </c>
      <c r="B15" s="28" t="s">
        <v>9</v>
      </c>
      <c r="C15" s="229">
        <v>0</v>
      </c>
      <c r="D15" s="229">
        <v>0</v>
      </c>
      <c r="E15" s="229">
        <v>0</v>
      </c>
      <c r="F15" s="33"/>
    </row>
    <row r="16" spans="1:6" ht="13.5">
      <c r="A16" s="33" t="s">
        <v>418</v>
      </c>
      <c r="B16" s="28" t="s">
        <v>9</v>
      </c>
      <c r="C16" s="229">
        <v>235</v>
      </c>
      <c r="D16" s="229">
        <v>310</v>
      </c>
      <c r="E16" s="229">
        <v>280</v>
      </c>
      <c r="F16" s="33"/>
    </row>
    <row r="17" spans="1:6" ht="13.5">
      <c r="A17" s="33" t="s">
        <v>419</v>
      </c>
      <c r="B17" s="28" t="s">
        <v>9</v>
      </c>
      <c r="C17" s="229">
        <v>50</v>
      </c>
      <c r="D17" s="229">
        <v>45</v>
      </c>
      <c r="E17" s="229">
        <v>35</v>
      </c>
      <c r="F17" s="33"/>
    </row>
    <row r="18" spans="1:6" ht="13.5">
      <c r="A18" s="31" t="s">
        <v>421</v>
      </c>
      <c r="B18" s="31" t="s">
        <v>9</v>
      </c>
      <c r="C18" s="231">
        <v>300</v>
      </c>
      <c r="D18" s="231">
        <v>330</v>
      </c>
      <c r="E18" s="231">
        <v>360</v>
      </c>
      <c r="F18" s="31"/>
    </row>
    <row r="19" spans="1:6" ht="13.5">
      <c r="A19" s="33" t="s">
        <v>415</v>
      </c>
      <c r="B19" s="33" t="s">
        <v>9</v>
      </c>
      <c r="C19" s="229">
        <v>220</v>
      </c>
      <c r="D19" s="229">
        <v>240</v>
      </c>
      <c r="E19" s="229">
        <v>255</v>
      </c>
      <c r="F19" s="33"/>
    </row>
    <row r="20" spans="1:6" ht="13.5">
      <c r="A20" s="33" t="s">
        <v>416</v>
      </c>
      <c r="B20" s="33" t="s">
        <v>9</v>
      </c>
      <c r="C20" s="229">
        <v>0</v>
      </c>
      <c r="D20" s="229">
        <v>0</v>
      </c>
      <c r="E20" s="229">
        <v>0</v>
      </c>
      <c r="F20" s="33"/>
    </row>
    <row r="21" spans="1:6" ht="13.5">
      <c r="A21" s="33" t="s">
        <v>417</v>
      </c>
      <c r="B21" s="33" t="s">
        <v>9</v>
      </c>
      <c r="C21" s="229">
        <v>45</v>
      </c>
      <c r="D21" s="229">
        <v>45</v>
      </c>
      <c r="E21" s="229">
        <v>40</v>
      </c>
      <c r="F21" s="33"/>
    </row>
    <row r="22" spans="1:6" ht="13.5">
      <c r="A22" s="33" t="s">
        <v>418</v>
      </c>
      <c r="B22" s="33" t="s">
        <v>9</v>
      </c>
      <c r="C22" s="229">
        <v>0</v>
      </c>
      <c r="D22" s="229">
        <v>0</v>
      </c>
      <c r="E22" s="229">
        <v>0</v>
      </c>
      <c r="F22" s="33"/>
    </row>
    <row r="23" spans="1:6" ht="13.5">
      <c r="A23" s="33" t="s">
        <v>419</v>
      </c>
      <c r="B23" s="33" t="s">
        <v>9</v>
      </c>
      <c r="C23" s="229">
        <v>35</v>
      </c>
      <c r="D23" s="229">
        <v>45</v>
      </c>
      <c r="E23" s="229">
        <v>65</v>
      </c>
      <c r="F23" s="33"/>
    </row>
    <row r="24" spans="1:6" ht="13.5">
      <c r="A24" s="31" t="s">
        <v>422</v>
      </c>
      <c r="B24" s="31" t="s">
        <v>9</v>
      </c>
      <c r="C24" s="231">
        <v>285</v>
      </c>
      <c r="D24" s="231">
        <v>340</v>
      </c>
      <c r="E24" s="231">
        <v>320</v>
      </c>
      <c r="F24" s="31"/>
    </row>
    <row r="25" spans="1:6" ht="13.5">
      <c r="A25" s="33" t="s">
        <v>415</v>
      </c>
      <c r="B25" s="33" t="s">
        <v>9</v>
      </c>
      <c r="C25" s="229">
        <v>65</v>
      </c>
      <c r="D25" s="229">
        <v>80</v>
      </c>
      <c r="E25" s="229">
        <v>85</v>
      </c>
      <c r="F25" s="33"/>
    </row>
    <row r="26" spans="1:6" ht="13.5">
      <c r="A26" s="33" t="s">
        <v>416</v>
      </c>
      <c r="B26" s="33" t="s">
        <v>9</v>
      </c>
      <c r="C26" s="229">
        <v>25</v>
      </c>
      <c r="D26" s="229">
        <v>30</v>
      </c>
      <c r="E26" s="229">
        <v>25</v>
      </c>
      <c r="F26" s="33"/>
    </row>
    <row r="27" spans="1:6" ht="13.5">
      <c r="A27" s="33" t="s">
        <v>417</v>
      </c>
      <c r="B27" s="33" t="s">
        <v>9</v>
      </c>
      <c r="C27" s="229">
        <v>95</v>
      </c>
      <c r="D27" s="229">
        <v>110</v>
      </c>
      <c r="E27" s="229">
        <v>105</v>
      </c>
      <c r="F27" s="33"/>
    </row>
    <row r="28" spans="1:6" ht="13.5">
      <c r="A28" s="33" t="s">
        <v>418</v>
      </c>
      <c r="B28" s="33" t="s">
        <v>9</v>
      </c>
      <c r="C28" s="229">
        <v>60</v>
      </c>
      <c r="D28" s="229">
        <v>85</v>
      </c>
      <c r="E28" s="229">
        <v>75</v>
      </c>
      <c r="F28" s="33"/>
    </row>
    <row r="29" spans="1:6" ht="13.5">
      <c r="A29" s="33" t="s">
        <v>419</v>
      </c>
      <c r="B29" s="33" t="s">
        <v>9</v>
      </c>
      <c r="C29" s="229">
        <v>40</v>
      </c>
      <c r="D29" s="229">
        <v>35</v>
      </c>
      <c r="E29" s="229">
        <v>30</v>
      </c>
      <c r="F29" s="33"/>
    </row>
    <row r="30" spans="1:6" ht="13.5">
      <c r="A30" s="31" t="s">
        <v>423</v>
      </c>
      <c r="B30" s="31" t="s">
        <v>9</v>
      </c>
      <c r="C30" s="231">
        <v>190</v>
      </c>
      <c r="D30" s="231">
        <v>230</v>
      </c>
      <c r="E30" s="231">
        <v>190</v>
      </c>
      <c r="F30" s="31"/>
    </row>
    <row r="31" spans="1:6" ht="13.5">
      <c r="A31" s="33" t="s">
        <v>415</v>
      </c>
      <c r="B31" s="33" t="s">
        <v>9</v>
      </c>
      <c r="C31" s="229">
        <v>45</v>
      </c>
      <c r="D31" s="229">
        <v>50</v>
      </c>
      <c r="E31" s="229">
        <v>50</v>
      </c>
      <c r="F31" s="33"/>
    </row>
    <row r="32" spans="1:6" ht="13.5">
      <c r="A32" s="33" t="s">
        <v>416</v>
      </c>
      <c r="B32" s="33" t="s">
        <v>9</v>
      </c>
      <c r="C32" s="229">
        <v>0</v>
      </c>
      <c r="D32" s="229">
        <v>0</v>
      </c>
      <c r="E32" s="229">
        <v>0</v>
      </c>
      <c r="F32" s="33"/>
    </row>
    <row r="33" spans="1:6" ht="13.5">
      <c r="A33" s="33" t="s">
        <v>417</v>
      </c>
      <c r="B33" s="33" t="s">
        <v>9</v>
      </c>
      <c r="C33" s="229">
        <v>145</v>
      </c>
      <c r="D33" s="229">
        <v>180</v>
      </c>
      <c r="E33" s="229">
        <v>140</v>
      </c>
      <c r="F33" s="33"/>
    </row>
    <row r="34" spans="1:6" ht="13.5">
      <c r="A34" s="33" t="s">
        <v>418</v>
      </c>
      <c r="B34" s="33" t="s">
        <v>9</v>
      </c>
      <c r="C34" s="229">
        <v>0</v>
      </c>
      <c r="D34" s="229">
        <v>0</v>
      </c>
      <c r="E34" s="229">
        <v>0</v>
      </c>
      <c r="F34" s="33"/>
    </row>
    <row r="35" spans="1:6" ht="13.5">
      <c r="A35" s="33" t="s">
        <v>419</v>
      </c>
      <c r="B35" s="33" t="s">
        <v>9</v>
      </c>
      <c r="C35" s="229">
        <v>0</v>
      </c>
      <c r="D35" s="229">
        <v>0</v>
      </c>
      <c r="E35" s="229">
        <v>0</v>
      </c>
      <c r="F35" s="33"/>
    </row>
    <row r="36" spans="1:6" ht="13.5">
      <c r="A36" s="31" t="s">
        <v>424</v>
      </c>
      <c r="B36" s="31" t="s">
        <v>9</v>
      </c>
      <c r="C36" s="231">
        <v>150</v>
      </c>
      <c r="D36" s="231">
        <v>120</v>
      </c>
      <c r="E36" s="231">
        <v>90</v>
      </c>
      <c r="F36" s="31"/>
    </row>
    <row r="37" spans="1:6" ht="13.5">
      <c r="A37" s="33" t="s">
        <v>415</v>
      </c>
      <c r="B37" s="33" t="s">
        <v>9</v>
      </c>
      <c r="C37" s="229">
        <v>10</v>
      </c>
      <c r="D37" s="229">
        <v>20</v>
      </c>
      <c r="E37" s="229">
        <v>30</v>
      </c>
      <c r="F37" s="33"/>
    </row>
    <row r="38" spans="1:6" ht="13.5">
      <c r="A38" s="33" t="s">
        <v>416</v>
      </c>
      <c r="B38" s="33" t="s">
        <v>9</v>
      </c>
      <c r="C38" s="229">
        <v>5</v>
      </c>
      <c r="D38" s="229">
        <v>10</v>
      </c>
      <c r="E38" s="229">
        <v>0</v>
      </c>
      <c r="F38" s="33"/>
    </row>
    <row r="39" spans="1:6" ht="13.5">
      <c r="A39" s="33" t="s">
        <v>417</v>
      </c>
      <c r="B39" s="33" t="s">
        <v>9</v>
      </c>
      <c r="C39" s="229">
        <v>20</v>
      </c>
      <c r="D39" s="229">
        <v>20</v>
      </c>
      <c r="E39" s="229">
        <v>10</v>
      </c>
      <c r="F39" s="33"/>
    </row>
    <row r="40" spans="1:6" ht="13.5">
      <c r="A40" s="33" t="s">
        <v>418</v>
      </c>
      <c r="B40" s="33" t="s">
        <v>9</v>
      </c>
      <c r="C40" s="229">
        <v>15</v>
      </c>
      <c r="D40" s="229">
        <v>20</v>
      </c>
      <c r="E40" s="229">
        <v>5</v>
      </c>
      <c r="F40" s="33"/>
    </row>
    <row r="41" spans="1:6" ht="13.5">
      <c r="A41" s="33" t="s">
        <v>419</v>
      </c>
      <c r="B41" s="33" t="s">
        <v>9</v>
      </c>
      <c r="C41" s="229">
        <v>100</v>
      </c>
      <c r="D41" s="229">
        <v>50</v>
      </c>
      <c r="E41" s="229">
        <v>45</v>
      </c>
      <c r="F41" s="33"/>
    </row>
    <row r="42" spans="1:6" ht="13.5">
      <c r="A42" s="31" t="s">
        <v>425</v>
      </c>
      <c r="B42" s="31"/>
      <c r="C42" s="231"/>
      <c r="D42" s="231"/>
      <c r="E42" s="231"/>
      <c r="F42" s="31"/>
    </row>
    <row r="43" spans="1:6" ht="27">
      <c r="A43" s="35" t="s">
        <v>426</v>
      </c>
      <c r="B43" s="33" t="s">
        <v>9</v>
      </c>
      <c r="C43" s="229">
        <v>680</v>
      </c>
      <c r="D43" s="229">
        <v>770</v>
      </c>
      <c r="E43" s="229">
        <v>720</v>
      </c>
      <c r="F43" s="33"/>
    </row>
    <row r="44" spans="1:6" ht="13.5">
      <c r="A44" s="35" t="s">
        <v>427</v>
      </c>
      <c r="B44" s="33" t="s">
        <v>9</v>
      </c>
      <c r="C44" s="229">
        <v>220</v>
      </c>
      <c r="D44" s="229">
        <v>240</v>
      </c>
      <c r="E44" s="229">
        <v>260</v>
      </c>
      <c r="F44" s="33"/>
    </row>
    <row r="45" spans="1:6" ht="27">
      <c r="A45" s="35" t="s">
        <v>428</v>
      </c>
      <c r="B45" s="33" t="s">
        <v>9</v>
      </c>
      <c r="C45" s="229">
        <v>150</v>
      </c>
      <c r="D45" s="229">
        <v>180</v>
      </c>
      <c r="E45" s="229">
        <v>140</v>
      </c>
      <c r="F45" s="33"/>
    </row>
    <row r="46" spans="1:6" ht="13.5">
      <c r="A46" s="35" t="s">
        <v>429</v>
      </c>
      <c r="B46" s="33" t="s">
        <v>9</v>
      </c>
      <c r="C46" s="229">
        <v>140</v>
      </c>
      <c r="D46" s="229">
        <v>210</v>
      </c>
      <c r="E46" s="229">
        <v>180</v>
      </c>
      <c r="F46" s="33"/>
    </row>
    <row r="47" spans="1:6" ht="13.5">
      <c r="A47" s="35" t="s">
        <v>430</v>
      </c>
      <c r="B47" s="33" t="s">
        <v>9</v>
      </c>
      <c r="C47" s="229">
        <v>90</v>
      </c>
      <c r="D47" s="229">
        <v>100</v>
      </c>
      <c r="E47" s="229">
        <v>100</v>
      </c>
      <c r="F47" s="33"/>
    </row>
    <row r="48" spans="1:6" ht="27">
      <c r="A48" s="102" t="s">
        <v>45</v>
      </c>
      <c r="B48" s="73"/>
      <c r="C48" s="75"/>
      <c r="D48" s="75"/>
      <c r="E48" s="75"/>
      <c r="F48" s="16"/>
    </row>
    <row r="49" spans="1:6" ht="54">
      <c r="A49" s="56" t="s">
        <v>46</v>
      </c>
      <c r="B49" s="56" t="s">
        <v>7</v>
      </c>
      <c r="C49" s="94">
        <v>3.5</v>
      </c>
      <c r="D49" s="94">
        <v>4.0999999999999996</v>
      </c>
      <c r="E49" s="94">
        <v>3.9</v>
      </c>
      <c r="F49" s="3" t="s">
        <v>47</v>
      </c>
    </row>
  </sheetData>
  <sheetProtection algorithmName="SHA-512" hashValue="erAWSD6y0xDEIAjFoO2ZK61EoHOXqgMhfxOkY/8L9NfUIl2+J1PXa8zNiYDmLOtdsQjxAmptzjJBocJmrN7RyA==" saltValue="N8qFuewzhVvdZc9UCKbEng==" spinCount="100000"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5D4B-75F0-42F7-8AD7-23CC95F28CDD}">
  <sheetPr>
    <pageSetUpPr fitToPage="1"/>
  </sheetPr>
  <dimension ref="A1:F40"/>
  <sheetViews>
    <sheetView workbookViewId="0">
      <selection activeCell="C8" sqref="C8"/>
    </sheetView>
  </sheetViews>
  <sheetFormatPr defaultColWidth="9.140625" defaultRowHeight="12.6"/>
  <cols>
    <col min="1" max="1" width="17.85546875" style="86" customWidth="1"/>
    <col min="2" max="2" width="13.42578125" customWidth="1"/>
    <col min="3" max="5" width="8.85546875" customWidth="1"/>
    <col min="6" max="6" width="72.42578125" customWidth="1"/>
    <col min="7" max="7" width="2.42578125" customWidth="1"/>
    <col min="8" max="9" width="8.85546875" customWidth="1"/>
  </cols>
  <sheetData>
    <row r="1" spans="1:6" s="1" customFormat="1" ht="81" customHeight="1">
      <c r="A1" s="85"/>
    </row>
    <row r="2" spans="1:6" s="1" customFormat="1" ht="18" customHeight="1">
      <c r="A2" s="85"/>
    </row>
    <row r="3" spans="1:6" ht="1.5" customHeight="1"/>
    <row r="4" spans="1:6" ht="13.5">
      <c r="A4" s="10"/>
      <c r="B4" s="10" t="s">
        <v>0</v>
      </c>
      <c r="C4" s="11" t="s">
        <v>1</v>
      </c>
      <c r="D4" s="11" t="s">
        <v>2</v>
      </c>
      <c r="E4" s="11" t="s">
        <v>3</v>
      </c>
      <c r="F4" s="12" t="s">
        <v>4</v>
      </c>
    </row>
    <row r="5" spans="1:6" ht="27">
      <c r="A5" s="29" t="s">
        <v>5</v>
      </c>
      <c r="B5" s="16"/>
      <c r="C5" s="186"/>
      <c r="D5" s="186"/>
      <c r="E5" s="186"/>
      <c r="F5" s="17"/>
    </row>
    <row r="6" spans="1:6" ht="27">
      <c r="A6" s="69" t="s">
        <v>6</v>
      </c>
      <c r="B6" s="64" t="s">
        <v>7</v>
      </c>
      <c r="C6" s="65">
        <v>38.6</v>
      </c>
      <c r="D6" s="65">
        <v>40.799999999999997</v>
      </c>
      <c r="E6" s="65">
        <v>42.7</v>
      </c>
      <c r="F6" s="49"/>
    </row>
    <row r="7" spans="1:6" ht="27">
      <c r="A7" s="69" t="s">
        <v>8</v>
      </c>
      <c r="B7" s="184" t="s">
        <v>9</v>
      </c>
      <c r="C7" s="185">
        <v>727</v>
      </c>
      <c r="D7" s="185">
        <v>-878</v>
      </c>
      <c r="E7" s="185">
        <v>1437</v>
      </c>
      <c r="F7" s="49"/>
    </row>
    <row r="8" spans="1:6" ht="27">
      <c r="A8" s="69" t="s">
        <v>10</v>
      </c>
      <c r="B8" s="64" t="s">
        <v>11</v>
      </c>
      <c r="C8" s="185">
        <v>12612</v>
      </c>
      <c r="D8" s="185">
        <v>13189</v>
      </c>
      <c r="E8" s="185">
        <v>13985</v>
      </c>
      <c r="F8" s="49"/>
    </row>
    <row r="9" spans="1:6" s="14" customFormat="1" ht="27">
      <c r="A9" s="69" t="s">
        <v>12</v>
      </c>
      <c r="B9" s="64" t="s">
        <v>11</v>
      </c>
      <c r="C9" s="185">
        <v>31</v>
      </c>
      <c r="D9" s="185">
        <v>29</v>
      </c>
      <c r="E9" s="185">
        <v>29</v>
      </c>
      <c r="F9" s="49"/>
    </row>
    <row r="10" spans="1:6" ht="27">
      <c r="A10" s="87" t="s">
        <v>13</v>
      </c>
      <c r="B10" s="84" t="s">
        <v>11</v>
      </c>
      <c r="C10" s="187">
        <v>80</v>
      </c>
      <c r="D10" s="187">
        <v>81</v>
      </c>
      <c r="E10" s="187">
        <v>82</v>
      </c>
      <c r="F10" s="88"/>
    </row>
    <row r="11" spans="1:6" ht="13.5">
      <c r="A11" s="43" t="s">
        <v>14</v>
      </c>
      <c r="B11" s="73"/>
      <c r="C11" s="188"/>
      <c r="D11" s="188"/>
      <c r="E11" s="188"/>
      <c r="F11" s="89"/>
    </row>
    <row r="12" spans="1:6" ht="13.5">
      <c r="A12" s="78" t="s">
        <v>15</v>
      </c>
      <c r="B12" s="83" t="s">
        <v>9</v>
      </c>
      <c r="C12" s="189">
        <v>238567</v>
      </c>
      <c r="D12" s="189">
        <v>182622</v>
      </c>
      <c r="E12" s="189">
        <v>181567</v>
      </c>
      <c r="F12" s="90"/>
    </row>
    <row r="13" spans="1:6" ht="13.5">
      <c r="A13" s="61" t="s">
        <v>16</v>
      </c>
      <c r="B13" s="64" t="s">
        <v>9</v>
      </c>
      <c r="C13" s="185">
        <v>103746</v>
      </c>
      <c r="D13" s="185">
        <v>120693</v>
      </c>
      <c r="E13" s="185">
        <v>116586</v>
      </c>
      <c r="F13" s="64"/>
    </row>
    <row r="14" spans="1:6" ht="13.5">
      <c r="A14" s="78" t="s">
        <v>17</v>
      </c>
      <c r="B14" s="83" t="s">
        <v>9</v>
      </c>
      <c r="C14" s="189">
        <v>207530</v>
      </c>
      <c r="D14" s="189">
        <v>155364</v>
      </c>
      <c r="E14" s="189">
        <v>157889</v>
      </c>
      <c r="F14" s="90"/>
    </row>
    <row r="15" spans="1:6" ht="13.5">
      <c r="A15" s="61" t="s">
        <v>18</v>
      </c>
      <c r="B15" s="64" t="s">
        <v>9</v>
      </c>
      <c r="C15" s="185">
        <v>10323</v>
      </c>
      <c r="D15" s="185">
        <v>11737</v>
      </c>
      <c r="E15" s="185">
        <v>11185</v>
      </c>
      <c r="F15" s="64"/>
    </row>
    <row r="16" spans="1:6" ht="13.5">
      <c r="A16" s="78" t="s">
        <v>19</v>
      </c>
      <c r="B16" s="83" t="s">
        <v>9</v>
      </c>
      <c r="C16" s="189">
        <v>29251</v>
      </c>
      <c r="D16" s="189">
        <v>27135</v>
      </c>
      <c r="E16" s="189">
        <v>23568</v>
      </c>
      <c r="F16" s="90"/>
    </row>
    <row r="17" spans="1:6" ht="13.5">
      <c r="A17" s="78" t="s">
        <v>20</v>
      </c>
      <c r="B17" s="83" t="s">
        <v>9</v>
      </c>
      <c r="C17" s="189">
        <v>49314</v>
      </c>
      <c r="D17" s="189">
        <v>43338</v>
      </c>
      <c r="E17" s="189">
        <v>46739</v>
      </c>
      <c r="F17" s="90"/>
    </row>
    <row r="18" spans="1:6" ht="27">
      <c r="A18" s="61" t="s">
        <v>21</v>
      </c>
      <c r="B18" s="64" t="s">
        <v>9</v>
      </c>
      <c r="C18" s="185">
        <v>38594</v>
      </c>
      <c r="D18" s="185">
        <v>40770</v>
      </c>
      <c r="E18" s="185">
        <v>42726</v>
      </c>
      <c r="F18" s="67"/>
    </row>
    <row r="19" spans="1:6" ht="13.5">
      <c r="A19" s="47" t="s">
        <v>22</v>
      </c>
      <c r="B19" s="64" t="s">
        <v>9</v>
      </c>
      <c r="C19" s="185">
        <v>19275</v>
      </c>
      <c r="D19" s="185">
        <v>20832</v>
      </c>
      <c r="E19" s="185">
        <v>21926</v>
      </c>
      <c r="F19" s="67"/>
    </row>
    <row r="20" spans="1:6" ht="13.5">
      <c r="A20" s="47" t="s">
        <v>23</v>
      </c>
      <c r="B20" s="64" t="s">
        <v>9</v>
      </c>
      <c r="C20" s="185">
        <v>13004</v>
      </c>
      <c r="D20" s="185">
        <v>13883</v>
      </c>
      <c r="E20" s="185">
        <v>14868</v>
      </c>
      <c r="F20" s="67"/>
    </row>
    <row r="21" spans="1:6" ht="13.5">
      <c r="A21" s="47" t="s">
        <v>24</v>
      </c>
      <c r="B21" s="64" t="s">
        <v>9</v>
      </c>
      <c r="C21" s="185">
        <v>4166</v>
      </c>
      <c r="D21" s="185">
        <v>5019</v>
      </c>
      <c r="E21" s="185">
        <v>5343</v>
      </c>
      <c r="F21" s="246" t="s">
        <v>25</v>
      </c>
    </row>
    <row r="22" spans="1:6" ht="13.5">
      <c r="A22" s="47" t="s">
        <v>26</v>
      </c>
      <c r="B22" s="64" t="s">
        <v>9</v>
      </c>
      <c r="C22" s="185">
        <v>2149</v>
      </c>
      <c r="D22" s="185">
        <f>111+205</f>
        <v>316</v>
      </c>
      <c r="E22" s="185" t="s">
        <v>27</v>
      </c>
      <c r="F22" s="246"/>
    </row>
    <row r="23" spans="1:6" ht="13.5">
      <c r="A23" s="47" t="s">
        <v>28</v>
      </c>
      <c r="B23" s="64" t="s">
        <v>9</v>
      </c>
      <c r="C23" s="190" t="s">
        <v>27</v>
      </c>
      <c r="D23" s="185">
        <f>634+86</f>
        <v>720</v>
      </c>
      <c r="E23" s="185">
        <v>589</v>
      </c>
      <c r="F23" s="246"/>
    </row>
    <row r="24" spans="1:6" ht="40.5">
      <c r="A24" s="61" t="s">
        <v>29</v>
      </c>
      <c r="B24" s="64" t="s">
        <v>9</v>
      </c>
      <c r="C24" s="185">
        <v>4171</v>
      </c>
      <c r="D24" s="185">
        <v>2988</v>
      </c>
      <c r="E24" s="185">
        <v>3373</v>
      </c>
      <c r="F24" s="67"/>
    </row>
    <row r="25" spans="1:6" ht="13.5">
      <c r="A25" s="78" t="s">
        <v>30</v>
      </c>
      <c r="B25" s="83" t="s">
        <v>9</v>
      </c>
      <c r="C25" s="189">
        <v>-48405</v>
      </c>
      <c r="D25" s="189">
        <v>-44428</v>
      </c>
      <c r="E25" s="189">
        <f>44337+571</f>
        <v>44908</v>
      </c>
      <c r="F25" s="90"/>
    </row>
    <row r="26" spans="1:6" ht="27">
      <c r="A26" s="61" t="s">
        <v>31</v>
      </c>
      <c r="B26" s="64" t="s">
        <v>9</v>
      </c>
      <c r="C26" s="185">
        <v>-18683</v>
      </c>
      <c r="D26" s="185">
        <v>-19838</v>
      </c>
      <c r="E26" s="185">
        <v>-17181</v>
      </c>
      <c r="F26" s="67"/>
    </row>
    <row r="27" spans="1:6" ht="27">
      <c r="A27" s="61" t="s">
        <v>32</v>
      </c>
      <c r="B27" s="67"/>
      <c r="C27" s="185">
        <v>-13087</v>
      </c>
      <c r="D27" s="185">
        <v>-13929</v>
      </c>
      <c r="E27" s="185">
        <v>-14992</v>
      </c>
      <c r="F27" s="67"/>
    </row>
    <row r="28" spans="1:6" ht="13.5">
      <c r="A28" s="78" t="s">
        <v>33</v>
      </c>
      <c r="B28" s="83" t="s">
        <v>9</v>
      </c>
      <c r="C28" s="191">
        <v>727</v>
      </c>
      <c r="D28" s="191">
        <v>-878</v>
      </c>
      <c r="E28" s="189">
        <v>1437</v>
      </c>
      <c r="F28" s="91"/>
    </row>
    <row r="29" spans="1:6" ht="40.5">
      <c r="A29" s="43" t="s">
        <v>34</v>
      </c>
      <c r="B29" s="73"/>
      <c r="C29" s="188"/>
      <c r="D29" s="188"/>
      <c r="E29" s="188"/>
      <c r="F29" s="89"/>
    </row>
    <row r="30" spans="1:6" ht="40.5">
      <c r="A30" s="78" t="s">
        <v>35</v>
      </c>
      <c r="B30" s="83" t="s">
        <v>9</v>
      </c>
      <c r="C30" s="189">
        <v>1215</v>
      </c>
      <c r="D30" s="189">
        <v>-797</v>
      </c>
      <c r="E30" s="189">
        <v>2249</v>
      </c>
      <c r="F30" s="83"/>
    </row>
    <row r="31" spans="1:6" ht="27">
      <c r="A31" s="61" t="s">
        <v>36</v>
      </c>
      <c r="B31" s="64" t="s">
        <v>9</v>
      </c>
      <c r="C31" s="185">
        <v>348</v>
      </c>
      <c r="D31" s="185">
        <v>347</v>
      </c>
      <c r="E31" s="185">
        <v>418</v>
      </c>
      <c r="F31" s="247" t="s">
        <v>37</v>
      </c>
    </row>
    <row r="32" spans="1:6" ht="27">
      <c r="A32" s="61" t="s">
        <v>36</v>
      </c>
      <c r="B32" s="64" t="s">
        <v>38</v>
      </c>
      <c r="C32" s="185">
        <v>29</v>
      </c>
      <c r="D32" s="185" t="s">
        <v>27</v>
      </c>
      <c r="E32" s="185">
        <v>19</v>
      </c>
      <c r="F32" s="247"/>
    </row>
    <row r="33" spans="1:6" ht="13.5">
      <c r="A33" s="61" t="s">
        <v>39</v>
      </c>
      <c r="B33" s="64" t="s">
        <v>9</v>
      </c>
      <c r="C33" s="185">
        <v>140</v>
      </c>
      <c r="D33" s="185">
        <v>-266</v>
      </c>
      <c r="E33" s="185">
        <v>394</v>
      </c>
      <c r="F33" s="64"/>
    </row>
    <row r="34" spans="1:6" ht="13.5">
      <c r="A34" s="61" t="s">
        <v>39</v>
      </c>
      <c r="B34" s="64" t="s">
        <v>38</v>
      </c>
      <c r="C34" s="185">
        <v>12</v>
      </c>
      <c r="D34" s="185" t="s">
        <v>27</v>
      </c>
      <c r="E34" s="185">
        <v>18</v>
      </c>
      <c r="F34" s="64"/>
    </row>
    <row r="35" spans="1:6" ht="40.5">
      <c r="A35" s="78" t="s">
        <v>40</v>
      </c>
      <c r="B35" s="83" t="s">
        <v>9</v>
      </c>
      <c r="C35" s="189">
        <v>727</v>
      </c>
      <c r="D35" s="189">
        <v>-878</v>
      </c>
      <c r="E35" s="189">
        <v>1437</v>
      </c>
      <c r="F35" s="83"/>
    </row>
    <row r="36" spans="1:6" ht="40.5">
      <c r="A36" s="61" t="s">
        <v>41</v>
      </c>
      <c r="B36" s="64" t="s">
        <v>9</v>
      </c>
      <c r="C36" s="185">
        <v>1766</v>
      </c>
      <c r="D36" s="185">
        <v>1855</v>
      </c>
      <c r="E36" s="185">
        <v>1877</v>
      </c>
      <c r="F36" s="45" t="s">
        <v>42</v>
      </c>
    </row>
    <row r="37" spans="1:6" ht="27">
      <c r="A37" s="61" t="s">
        <v>41</v>
      </c>
      <c r="B37" s="67" t="s">
        <v>38</v>
      </c>
      <c r="C37" s="185">
        <v>145</v>
      </c>
      <c r="D37" s="185" t="s">
        <v>27</v>
      </c>
      <c r="E37" s="185">
        <v>83</v>
      </c>
      <c r="F37" s="67"/>
    </row>
    <row r="38" spans="1:6" ht="27">
      <c r="A38" s="61" t="s">
        <v>43</v>
      </c>
      <c r="B38" s="64" t="s">
        <v>9</v>
      </c>
      <c r="C38" s="185">
        <v>1010</v>
      </c>
      <c r="D38" s="185" t="s">
        <v>27</v>
      </c>
      <c r="E38" s="185" t="s">
        <v>27</v>
      </c>
      <c r="F38" s="64"/>
    </row>
    <row r="39" spans="1:6" ht="27">
      <c r="A39" s="61" t="s">
        <v>43</v>
      </c>
      <c r="B39" s="67" t="s">
        <v>38</v>
      </c>
      <c r="C39" s="185">
        <v>83</v>
      </c>
      <c r="D39" s="185" t="s">
        <v>27</v>
      </c>
      <c r="E39" s="185" t="s">
        <v>27</v>
      </c>
      <c r="F39" s="49"/>
    </row>
    <row r="40" spans="1:6" ht="54">
      <c r="A40" s="61" t="s">
        <v>44</v>
      </c>
      <c r="B40" s="64" t="s">
        <v>9</v>
      </c>
      <c r="C40" s="185">
        <v>-2049</v>
      </c>
      <c r="D40" s="185">
        <v>-2733</v>
      </c>
      <c r="E40" s="185">
        <v>-440</v>
      </c>
      <c r="F40" s="46"/>
    </row>
  </sheetData>
  <sheetProtection algorithmName="SHA-512" hashValue="SmoBVqGD4suei84nnLby/0nJrzjonJzY1rS8RNMmaco+azLsl5awkKdMvsT8kRzGWN5Mzc6XED4rF9FOVuq8qw==" saltValue="M5Zzd+2Lg+2kEfEw1zpSXQ==" spinCount="100000" sheet="1" objects="1" scenarios="1"/>
  <mergeCells count="2">
    <mergeCell ref="F21:F23"/>
    <mergeCell ref="F31:F32"/>
  </mergeCells>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8353-F402-4EB4-AA62-3C498C0FF8E8}">
  <sheetPr>
    <pageSetUpPr fitToPage="1"/>
  </sheetPr>
  <dimension ref="A1:F28"/>
  <sheetViews>
    <sheetView workbookViewId="0">
      <selection activeCell="A5" sqref="A5"/>
    </sheetView>
  </sheetViews>
  <sheetFormatPr defaultColWidth="9.140625" defaultRowHeight="12.6"/>
  <cols>
    <col min="1" max="1" width="17.85546875" customWidth="1"/>
    <col min="2" max="2" width="13.42578125" customWidth="1"/>
    <col min="3" max="5" width="8.85546875" customWidth="1"/>
    <col min="6" max="6" width="72.42578125" customWidth="1"/>
    <col min="7" max="7" width="2.42578125" customWidth="1"/>
    <col min="8" max="14" width="8.85546875" customWidth="1"/>
  </cols>
  <sheetData>
    <row r="1" spans="1:6" s="1" customFormat="1" ht="81" customHeight="1"/>
    <row r="2" spans="1:6" s="1" customFormat="1" ht="18" customHeight="1"/>
    <row r="3" spans="1:6" ht="1.5" customHeight="1"/>
    <row r="4" spans="1:6" ht="13.5">
      <c r="A4" s="10"/>
      <c r="B4" s="10" t="s">
        <v>0</v>
      </c>
      <c r="C4" s="11" t="s">
        <v>1</v>
      </c>
      <c r="D4" s="11" t="s">
        <v>2</v>
      </c>
      <c r="E4" s="11" t="s">
        <v>3</v>
      </c>
      <c r="F4" s="12" t="s">
        <v>4</v>
      </c>
    </row>
    <row r="5" spans="1:6" ht="27">
      <c r="A5" s="102" t="s">
        <v>45</v>
      </c>
      <c r="B5" s="73"/>
      <c r="C5" s="75"/>
      <c r="D5" s="75"/>
      <c r="E5" s="75"/>
      <c r="F5" s="16"/>
    </row>
    <row r="6" spans="1:6" ht="54">
      <c r="A6" s="56" t="s">
        <v>46</v>
      </c>
      <c r="B6" s="56" t="s">
        <v>7</v>
      </c>
      <c r="C6" s="148">
        <v>3.5</v>
      </c>
      <c r="D6" s="148">
        <v>4.0999999999999996</v>
      </c>
      <c r="E6" s="148">
        <v>3.9</v>
      </c>
      <c r="F6" s="3" t="s">
        <v>47</v>
      </c>
    </row>
    <row r="7" spans="1:6" ht="27">
      <c r="A7" s="102" t="s">
        <v>48</v>
      </c>
      <c r="B7" s="73"/>
      <c r="C7" s="192"/>
      <c r="D7" s="192"/>
      <c r="E7" s="192"/>
      <c r="F7" s="18"/>
    </row>
    <row r="8" spans="1:6" ht="13.5">
      <c r="A8" s="80" t="s">
        <v>49</v>
      </c>
      <c r="B8" s="80" t="s">
        <v>11</v>
      </c>
      <c r="C8" s="193" t="s">
        <v>50</v>
      </c>
      <c r="D8" s="193" t="s">
        <v>51</v>
      </c>
      <c r="E8" s="193">
        <v>8871</v>
      </c>
      <c r="F8" s="100" t="s">
        <v>52</v>
      </c>
    </row>
    <row r="9" spans="1:6" s="14" customFormat="1" ht="40.5">
      <c r="A9" s="80" t="s">
        <v>53</v>
      </c>
      <c r="B9" s="80" t="s">
        <v>54</v>
      </c>
      <c r="C9" s="193" t="s">
        <v>27</v>
      </c>
      <c r="D9" s="193">
        <v>22</v>
      </c>
      <c r="E9" s="193">
        <v>29</v>
      </c>
      <c r="F9" s="100" t="s">
        <v>55</v>
      </c>
    </row>
    <row r="10" spans="1:6" ht="40.5">
      <c r="A10" s="30" t="s">
        <v>56</v>
      </c>
      <c r="B10" s="30" t="s">
        <v>11</v>
      </c>
      <c r="C10" s="194" t="s">
        <v>27</v>
      </c>
      <c r="D10" s="194" t="s">
        <v>27</v>
      </c>
      <c r="E10" s="194">
        <v>292</v>
      </c>
      <c r="F10" s="32" t="s">
        <v>57</v>
      </c>
    </row>
    <row r="11" spans="1:6" ht="54">
      <c r="A11" s="30" t="s">
        <v>58</v>
      </c>
      <c r="B11" s="30" t="s">
        <v>54</v>
      </c>
      <c r="C11" s="194" t="s">
        <v>27</v>
      </c>
      <c r="D11" s="194" t="s">
        <v>27</v>
      </c>
      <c r="E11" s="194">
        <v>2</v>
      </c>
      <c r="F11" s="32" t="s">
        <v>55</v>
      </c>
    </row>
    <row r="12" spans="1:6" ht="40.5">
      <c r="A12" s="30" t="s">
        <v>59</v>
      </c>
      <c r="B12" s="30" t="s">
        <v>11</v>
      </c>
      <c r="C12" s="194" t="s">
        <v>27</v>
      </c>
      <c r="D12" s="194" t="s">
        <v>27</v>
      </c>
      <c r="E12" s="194">
        <v>9163</v>
      </c>
      <c r="F12" s="32" t="s">
        <v>60</v>
      </c>
    </row>
    <row r="13" spans="1:6" ht="54">
      <c r="A13" s="30" t="s">
        <v>61</v>
      </c>
      <c r="B13" s="30" t="s">
        <v>54</v>
      </c>
      <c r="C13" s="194" t="s">
        <v>27</v>
      </c>
      <c r="D13" s="194" t="s">
        <v>27</v>
      </c>
      <c r="E13" s="194">
        <v>31</v>
      </c>
      <c r="F13" s="32" t="s">
        <v>62</v>
      </c>
    </row>
    <row r="14" spans="1:6" ht="13.5">
      <c r="A14" s="103" t="s">
        <v>63</v>
      </c>
      <c r="B14" s="103"/>
      <c r="C14" s="195"/>
      <c r="D14" s="195"/>
      <c r="E14" s="195"/>
      <c r="F14" s="101"/>
    </row>
    <row r="15" spans="1:6" ht="67.5">
      <c r="A15" s="30" t="s">
        <v>64</v>
      </c>
      <c r="B15" s="30" t="s">
        <v>65</v>
      </c>
      <c r="C15" s="194">
        <v>219000</v>
      </c>
      <c r="D15" s="194">
        <v>296000</v>
      </c>
      <c r="E15" s="194">
        <v>397792</v>
      </c>
      <c r="F15" s="32"/>
    </row>
    <row r="16" spans="1:6" ht="54">
      <c r="A16" s="103" t="s">
        <v>66</v>
      </c>
      <c r="B16" s="103"/>
      <c r="C16" s="195"/>
      <c r="D16" s="195"/>
      <c r="E16" s="195"/>
      <c r="F16" s="101" t="s">
        <v>67</v>
      </c>
    </row>
    <row r="17" spans="1:6" ht="27">
      <c r="A17" s="30" t="s">
        <v>68</v>
      </c>
      <c r="B17" s="30" t="s">
        <v>69</v>
      </c>
      <c r="C17" s="194">
        <v>129</v>
      </c>
      <c r="D17" s="194">
        <v>191</v>
      </c>
      <c r="E17" s="194">
        <v>186</v>
      </c>
      <c r="F17" s="32"/>
    </row>
    <row r="18" spans="1:6" ht="40.5">
      <c r="A18" s="30" t="s">
        <v>70</v>
      </c>
      <c r="B18" s="30" t="s">
        <v>71</v>
      </c>
      <c r="C18" s="194">
        <v>183</v>
      </c>
      <c r="D18" s="194">
        <v>242</v>
      </c>
      <c r="E18" s="194">
        <v>237</v>
      </c>
      <c r="F18" s="32"/>
    </row>
    <row r="19" spans="1:6" ht="40.5">
      <c r="A19" s="30" t="s">
        <v>72</v>
      </c>
      <c r="B19" s="30" t="s">
        <v>73</v>
      </c>
      <c r="C19" s="194">
        <v>10</v>
      </c>
      <c r="D19" s="194">
        <v>12</v>
      </c>
      <c r="E19" s="194">
        <v>14</v>
      </c>
      <c r="F19" s="32"/>
    </row>
    <row r="20" spans="1:6">
      <c r="A20" s="2"/>
      <c r="B20" s="2"/>
      <c r="C20" s="2"/>
      <c r="D20" s="2"/>
      <c r="E20" s="2"/>
      <c r="F20" s="2"/>
    </row>
    <row r="21" spans="1:6">
      <c r="A21" s="2"/>
      <c r="B21" s="2"/>
      <c r="C21" s="2"/>
      <c r="D21" s="2"/>
      <c r="E21" s="2"/>
      <c r="F21" s="2"/>
    </row>
    <row r="22" spans="1:6">
      <c r="A22" s="2"/>
      <c r="B22" s="2"/>
      <c r="C22" s="2"/>
      <c r="D22" s="2"/>
      <c r="E22" s="2"/>
      <c r="F22" s="2"/>
    </row>
    <row r="23" spans="1:6">
      <c r="A23" s="2"/>
      <c r="B23" s="2"/>
      <c r="C23" s="2"/>
      <c r="D23" s="2"/>
      <c r="E23" s="2"/>
      <c r="F23" s="2"/>
    </row>
    <row r="24" spans="1:6">
      <c r="A24" s="2"/>
      <c r="B24" s="2"/>
      <c r="C24" s="2"/>
      <c r="D24" s="2"/>
      <c r="E24" s="2"/>
      <c r="F24" s="2"/>
    </row>
    <row r="25" spans="1:6">
      <c r="A25" s="2"/>
      <c r="B25" s="2"/>
      <c r="C25" s="2"/>
      <c r="D25" s="2"/>
      <c r="E25" s="2"/>
      <c r="F25" s="2"/>
    </row>
    <row r="26" spans="1:6">
      <c r="A26" s="2"/>
      <c r="B26" s="2"/>
      <c r="C26" s="2"/>
      <c r="D26" s="2"/>
      <c r="E26" s="2"/>
      <c r="F26" s="2"/>
    </row>
    <row r="27" spans="1:6">
      <c r="A27" s="2"/>
      <c r="B27" s="2"/>
      <c r="C27" s="2"/>
      <c r="D27" s="2"/>
      <c r="E27" s="2"/>
      <c r="F27" s="2"/>
    </row>
    <row r="28" spans="1:6">
      <c r="A28" s="2"/>
      <c r="B28" s="2"/>
      <c r="C28" s="2"/>
      <c r="D28" s="2"/>
      <c r="E28" s="2"/>
      <c r="F28" s="2"/>
    </row>
  </sheetData>
  <sheetProtection algorithmName="SHA-512" hashValue="k18rjX01S6LQMEEnzhsHG2EGgNvrURkR+eRdWxNa21GTkBkITw5Gbx6z7vwwUmx5nEQwRs6mUKOTdl2Sbyf7rg==" saltValue="/hwWAaSkvfk/Q60RewcCWw==" spinCount="100000"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DAD7-F204-4166-8D6C-55CCBEDAD01F}">
  <sheetPr>
    <pageSetUpPr fitToPage="1"/>
  </sheetPr>
  <dimension ref="A1:F32"/>
  <sheetViews>
    <sheetView workbookViewId="0">
      <selection activeCell="A2" sqref="A2"/>
    </sheetView>
  </sheetViews>
  <sheetFormatPr defaultColWidth="9.140625" defaultRowHeight="12.6"/>
  <cols>
    <col min="1" max="1" width="17.85546875" customWidth="1"/>
    <col min="2" max="2" width="13.42578125" customWidth="1"/>
    <col min="3" max="5" width="8.85546875" customWidth="1"/>
    <col min="6" max="6" width="72.42578125" customWidth="1"/>
    <col min="7" max="7" width="2.42578125" customWidth="1"/>
    <col min="8" max="14" width="8.85546875" customWidth="1"/>
  </cols>
  <sheetData>
    <row r="1" spans="1:6" s="1" customFormat="1" ht="81" customHeight="1"/>
    <row r="2" spans="1:6" s="1" customFormat="1" ht="18" customHeight="1"/>
    <row r="3" spans="1:6" ht="1.5" customHeight="1"/>
    <row r="4" spans="1:6" ht="13.5">
      <c r="A4" s="10"/>
      <c r="B4" s="10" t="s">
        <v>0</v>
      </c>
      <c r="C4" s="11" t="s">
        <v>1</v>
      </c>
      <c r="D4" s="11" t="s">
        <v>2</v>
      </c>
      <c r="E4" s="11" t="s">
        <v>3</v>
      </c>
      <c r="F4" s="12" t="s">
        <v>4</v>
      </c>
    </row>
    <row r="5" spans="1:6" ht="13.5">
      <c r="A5" s="79" t="s">
        <v>74</v>
      </c>
      <c r="B5" s="73"/>
      <c r="C5" s="18"/>
      <c r="D5" s="18"/>
      <c r="E5" s="18"/>
      <c r="F5" s="71" t="s">
        <v>75</v>
      </c>
    </row>
    <row r="6" spans="1:6" ht="40.5">
      <c r="A6" s="56" t="s">
        <v>76</v>
      </c>
      <c r="B6" s="56" t="s">
        <v>11</v>
      </c>
      <c r="C6" s="196">
        <v>21699</v>
      </c>
      <c r="D6" s="196">
        <v>40591</v>
      </c>
      <c r="E6" s="196">
        <v>92214</v>
      </c>
      <c r="F6" s="56" t="s">
        <v>77</v>
      </c>
    </row>
    <row r="7" spans="1:6" ht="27">
      <c r="A7" s="56" t="s">
        <v>78</v>
      </c>
      <c r="B7" s="56" t="s">
        <v>11</v>
      </c>
      <c r="C7" s="196" t="s">
        <v>27</v>
      </c>
      <c r="D7" s="196" t="s">
        <v>27</v>
      </c>
      <c r="E7" s="196">
        <v>2358</v>
      </c>
      <c r="F7" s="56"/>
    </row>
    <row r="8" spans="1:6" ht="27">
      <c r="A8" s="56" t="s">
        <v>79</v>
      </c>
      <c r="B8" s="56" t="s">
        <v>11</v>
      </c>
      <c r="C8" s="77" t="s">
        <v>27</v>
      </c>
      <c r="D8" s="77" t="s">
        <v>27</v>
      </c>
      <c r="E8" s="77">
        <v>300</v>
      </c>
      <c r="F8" s="56"/>
    </row>
    <row r="9" spans="1:6" s="14" customFormat="1" ht="27">
      <c r="A9" s="79" t="s">
        <v>80</v>
      </c>
      <c r="B9" s="73"/>
      <c r="C9" s="75"/>
      <c r="D9" s="75"/>
      <c r="E9" s="75"/>
      <c r="F9" s="71" t="s">
        <v>81</v>
      </c>
    </row>
    <row r="10" spans="1:6" ht="13.5">
      <c r="A10" s="80" t="s">
        <v>82</v>
      </c>
      <c r="B10" s="81" t="s">
        <v>11</v>
      </c>
      <c r="C10" s="74">
        <v>238</v>
      </c>
      <c r="D10" s="74">
        <v>258</v>
      </c>
      <c r="E10" s="76">
        <v>185</v>
      </c>
      <c r="F10" s="72"/>
    </row>
    <row r="11" spans="1:6" ht="13.5">
      <c r="A11" s="45" t="s">
        <v>83</v>
      </c>
      <c r="B11" s="45" t="s">
        <v>11</v>
      </c>
      <c r="C11" s="62">
        <v>37</v>
      </c>
      <c r="D11" s="62">
        <v>28</v>
      </c>
      <c r="E11" s="62">
        <v>18</v>
      </c>
      <c r="F11" s="45"/>
    </row>
    <row r="12" spans="1:6" ht="13.5">
      <c r="A12" s="45" t="s">
        <v>84</v>
      </c>
      <c r="B12" s="45" t="s">
        <v>11</v>
      </c>
      <c r="C12" s="62">
        <v>159</v>
      </c>
      <c r="D12" s="62">
        <v>173</v>
      </c>
      <c r="E12" s="62">
        <v>129</v>
      </c>
      <c r="F12" s="45"/>
    </row>
    <row r="13" spans="1:6" ht="27">
      <c r="A13" s="45" t="s">
        <v>85</v>
      </c>
      <c r="B13" s="45" t="s">
        <v>11</v>
      </c>
      <c r="C13" s="62">
        <v>42</v>
      </c>
      <c r="D13" s="62">
        <v>57</v>
      </c>
      <c r="E13" s="62">
        <v>38</v>
      </c>
      <c r="F13" s="45"/>
    </row>
    <row r="14" spans="1:6" ht="13.5">
      <c r="A14" s="45" t="s">
        <v>86</v>
      </c>
      <c r="B14" s="45" t="s">
        <v>11</v>
      </c>
      <c r="C14" s="62">
        <v>0</v>
      </c>
      <c r="D14" s="62">
        <v>2</v>
      </c>
      <c r="E14" s="62">
        <v>2</v>
      </c>
      <c r="F14" s="45"/>
    </row>
    <row r="15" spans="1:6" ht="27">
      <c r="A15" s="80" t="s">
        <v>87</v>
      </c>
      <c r="B15" s="80"/>
      <c r="C15" s="74"/>
      <c r="D15" s="74"/>
      <c r="E15" s="74"/>
      <c r="F15" s="72"/>
    </row>
    <row r="16" spans="1:6" ht="27">
      <c r="A16" s="45" t="s">
        <v>88</v>
      </c>
      <c r="B16" s="45" t="s">
        <v>38</v>
      </c>
      <c r="C16" s="62">
        <v>21</v>
      </c>
      <c r="D16" s="62">
        <v>25.2</v>
      </c>
      <c r="E16" s="63">
        <f>42*100/E10</f>
        <v>22.702702702702702</v>
      </c>
      <c r="F16" s="45"/>
    </row>
    <row r="17" spans="1:6" ht="13.5">
      <c r="A17" s="45" t="s">
        <v>89</v>
      </c>
      <c r="B17" s="45" t="s">
        <v>38</v>
      </c>
      <c r="C17" s="62">
        <v>25.2</v>
      </c>
      <c r="D17" s="62">
        <v>19.7</v>
      </c>
      <c r="E17" s="63">
        <f>SUM(E19+E18)</f>
        <v>16.756756756756758</v>
      </c>
      <c r="F17" s="45"/>
    </row>
    <row r="18" spans="1:6" ht="27">
      <c r="A18" s="82" t="s">
        <v>90</v>
      </c>
      <c r="B18" s="64" t="s">
        <v>38</v>
      </c>
      <c r="C18" s="44" t="s">
        <v>27</v>
      </c>
      <c r="D18" s="44" t="s">
        <v>27</v>
      </c>
      <c r="E18" s="65">
        <f>(30*100/E10)</f>
        <v>16.216216216216218</v>
      </c>
      <c r="F18" s="45"/>
    </row>
    <row r="19" spans="1:6" s="70" customFormat="1" ht="27">
      <c r="A19" s="82" t="s">
        <v>91</v>
      </c>
      <c r="B19" s="64" t="s">
        <v>38</v>
      </c>
      <c r="C19" s="44" t="s">
        <v>27</v>
      </c>
      <c r="D19" s="44" t="s">
        <v>27</v>
      </c>
      <c r="E19" s="65">
        <f>(1*100/E10)</f>
        <v>0.54054054054054057</v>
      </c>
      <c r="F19" s="62"/>
    </row>
    <row r="20" spans="1:6" ht="13.5">
      <c r="A20" s="45" t="s">
        <v>92</v>
      </c>
      <c r="B20" s="45" t="s">
        <v>38</v>
      </c>
      <c r="C20" s="62">
        <v>21</v>
      </c>
      <c r="D20" s="62">
        <v>13.9</v>
      </c>
      <c r="E20" s="63">
        <f>20*100/E10</f>
        <v>10.810810810810811</v>
      </c>
      <c r="F20" s="45"/>
    </row>
    <row r="21" spans="1:6" ht="27">
      <c r="A21" s="45" t="s">
        <v>93</v>
      </c>
      <c r="B21" s="45" t="s">
        <v>38</v>
      </c>
      <c r="C21" s="62">
        <v>1.7</v>
      </c>
      <c r="D21" s="62">
        <v>9.6999999999999993</v>
      </c>
      <c r="E21" s="63">
        <f>11*100/E10</f>
        <v>5.9459459459459456</v>
      </c>
      <c r="F21" s="45"/>
    </row>
    <row r="22" spans="1:6" ht="13.5">
      <c r="A22" s="45" t="s">
        <v>94</v>
      </c>
      <c r="B22" s="45" t="s">
        <v>38</v>
      </c>
      <c r="C22" s="62">
        <v>7.6</v>
      </c>
      <c r="D22" s="62">
        <v>9.6999999999999993</v>
      </c>
      <c r="E22" s="63">
        <f>13*100/E10</f>
        <v>7.0270270270270272</v>
      </c>
      <c r="F22" s="45"/>
    </row>
    <row r="23" spans="1:6" ht="27">
      <c r="A23" s="45" t="s">
        <v>95</v>
      </c>
      <c r="B23" s="45" t="s">
        <v>38</v>
      </c>
      <c r="C23" s="62">
        <v>2.9</v>
      </c>
      <c r="D23" s="62">
        <v>9.6999999999999993</v>
      </c>
      <c r="E23" s="66">
        <f>17*100/E10</f>
        <v>9.1891891891891895</v>
      </c>
      <c r="F23" s="45"/>
    </row>
    <row r="24" spans="1:6" ht="13.5">
      <c r="A24" s="45" t="s">
        <v>96</v>
      </c>
      <c r="B24" s="45" t="s">
        <v>38</v>
      </c>
      <c r="C24" s="62">
        <v>4.5999999999999996</v>
      </c>
      <c r="D24" s="62">
        <v>7</v>
      </c>
      <c r="E24" s="63">
        <f>9*100/E10</f>
        <v>4.8648648648648649</v>
      </c>
      <c r="F24" s="45"/>
    </row>
    <row r="25" spans="1:6" ht="13.5">
      <c r="A25" s="45" t="s">
        <v>97</v>
      </c>
      <c r="B25" s="45" t="s">
        <v>38</v>
      </c>
      <c r="C25" s="62">
        <v>1.3</v>
      </c>
      <c r="D25" s="62">
        <v>3.9</v>
      </c>
      <c r="E25" s="63">
        <f>3*100/E10</f>
        <v>1.6216216216216217</v>
      </c>
      <c r="F25" s="45"/>
    </row>
    <row r="26" spans="1:6" ht="13.5">
      <c r="A26" s="67" t="s">
        <v>98</v>
      </c>
      <c r="B26" s="67" t="s">
        <v>38</v>
      </c>
      <c r="C26" s="49">
        <v>14.7</v>
      </c>
      <c r="D26" s="49">
        <v>9.6999999999999993</v>
      </c>
      <c r="E26" s="68">
        <f>(39*100/E10)</f>
        <v>21.081081081081081</v>
      </c>
      <c r="F26" s="48"/>
    </row>
    <row r="27" spans="1:6" ht="27">
      <c r="A27" s="79" t="s">
        <v>99</v>
      </c>
      <c r="B27" s="73"/>
      <c r="C27" s="75"/>
      <c r="D27" s="75"/>
      <c r="E27" s="75"/>
      <c r="F27" s="73"/>
    </row>
    <row r="28" spans="1:6" ht="40.5">
      <c r="A28" s="80" t="s">
        <v>100</v>
      </c>
      <c r="B28" s="80" t="s">
        <v>11</v>
      </c>
      <c r="C28" s="197">
        <v>3000</v>
      </c>
      <c r="D28" s="197">
        <v>4000</v>
      </c>
      <c r="E28" s="197">
        <v>2113</v>
      </c>
      <c r="F28" s="72" t="s">
        <v>101</v>
      </c>
    </row>
    <row r="29" spans="1:6" ht="27">
      <c r="A29" s="79" t="s">
        <v>102</v>
      </c>
      <c r="B29" s="73"/>
      <c r="C29" s="75"/>
      <c r="D29" s="75"/>
      <c r="E29" s="75"/>
      <c r="F29" s="73"/>
    </row>
    <row r="30" spans="1:6" ht="54">
      <c r="A30" s="80" t="s">
        <v>103</v>
      </c>
      <c r="B30" s="80" t="s">
        <v>104</v>
      </c>
      <c r="C30" s="74" t="s">
        <v>27</v>
      </c>
      <c r="D30" s="74">
        <v>120</v>
      </c>
      <c r="E30" s="74">
        <v>120</v>
      </c>
      <c r="F30" s="72" t="s">
        <v>105</v>
      </c>
    </row>
    <row r="31" spans="1:6" ht="27">
      <c r="A31" s="79" t="s">
        <v>106</v>
      </c>
      <c r="B31" s="73"/>
      <c r="C31" s="75"/>
      <c r="D31" s="75"/>
      <c r="E31" s="75"/>
      <c r="F31" s="73"/>
    </row>
    <row r="32" spans="1:6" ht="27">
      <c r="A32" s="80" t="s">
        <v>107</v>
      </c>
      <c r="B32" s="80" t="s">
        <v>11</v>
      </c>
      <c r="C32" s="74" t="s">
        <v>27</v>
      </c>
      <c r="D32" s="74">
        <f>400</f>
        <v>400</v>
      </c>
      <c r="E32" s="76">
        <v>80</v>
      </c>
      <c r="F32" s="72" t="s">
        <v>108</v>
      </c>
    </row>
  </sheetData>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E04C-981A-488D-877E-027BF58BEFA6}">
  <sheetPr>
    <pageSetUpPr fitToPage="1"/>
  </sheetPr>
  <dimension ref="A1:F126"/>
  <sheetViews>
    <sheetView workbookViewId="0">
      <selection activeCell="A5" sqref="A5"/>
    </sheetView>
  </sheetViews>
  <sheetFormatPr defaultColWidth="9.140625" defaultRowHeight="12.6"/>
  <cols>
    <col min="1" max="1" width="17.85546875" style="86" customWidth="1"/>
    <col min="2" max="2" width="13.42578125" customWidth="1"/>
    <col min="3" max="5" width="8.85546875" customWidth="1"/>
    <col min="6" max="6" width="72.42578125" customWidth="1"/>
    <col min="7" max="7" width="2.42578125" customWidth="1"/>
    <col min="8" max="14" width="8.85546875" customWidth="1"/>
  </cols>
  <sheetData>
    <row r="1" spans="1:6" s="1" customFormat="1" ht="81" customHeight="1">
      <c r="A1" s="85"/>
    </row>
    <row r="2" spans="1:6" s="1" customFormat="1" ht="18" customHeight="1">
      <c r="A2" s="178"/>
      <c r="B2" s="113"/>
      <c r="C2" s="113"/>
      <c r="D2" s="113"/>
      <c r="E2" s="113"/>
      <c r="F2" s="113"/>
    </row>
    <row r="3" spans="1:6" ht="1.5" customHeight="1">
      <c r="A3" s="92"/>
      <c r="B3" s="114"/>
      <c r="C3" s="114"/>
      <c r="D3" s="114"/>
      <c r="E3" s="114"/>
      <c r="F3" s="114"/>
    </row>
    <row r="4" spans="1:6" ht="13.5">
      <c r="A4" s="10"/>
      <c r="B4" s="10" t="s">
        <v>0</v>
      </c>
      <c r="C4" s="11" t="s">
        <v>1</v>
      </c>
      <c r="D4" s="11" t="s">
        <v>2</v>
      </c>
      <c r="E4" s="11" t="s">
        <v>3</v>
      </c>
      <c r="F4" s="12" t="s">
        <v>4</v>
      </c>
    </row>
    <row r="5" spans="1:6" ht="13.5">
      <c r="A5" s="169" t="s">
        <v>109</v>
      </c>
      <c r="B5" s="173"/>
      <c r="C5" s="115"/>
      <c r="D5" s="116"/>
      <c r="E5" s="115"/>
      <c r="F5" s="117"/>
    </row>
    <row r="6" spans="1:6" ht="27">
      <c r="A6" s="79" t="s">
        <v>110</v>
      </c>
      <c r="B6" s="174"/>
      <c r="C6" s="118"/>
      <c r="D6" s="119"/>
      <c r="E6" s="118"/>
      <c r="F6" s="159"/>
    </row>
    <row r="7" spans="1:6" ht="27">
      <c r="A7" s="170" t="s">
        <v>110</v>
      </c>
      <c r="B7" s="170" t="s">
        <v>38</v>
      </c>
      <c r="C7" s="120">
        <v>45</v>
      </c>
      <c r="D7" s="120">
        <v>35</v>
      </c>
      <c r="E7" s="120">
        <v>40</v>
      </c>
      <c r="F7" s="160"/>
    </row>
    <row r="8" spans="1:6" ht="27">
      <c r="A8" s="170" t="s">
        <v>111</v>
      </c>
      <c r="B8" s="170" t="s">
        <v>38</v>
      </c>
      <c r="C8" s="120">
        <v>98</v>
      </c>
      <c r="D8" s="120">
        <v>98</v>
      </c>
      <c r="E8" s="120">
        <v>97</v>
      </c>
      <c r="F8" s="160"/>
    </row>
    <row r="9" spans="1:6" ht="54">
      <c r="A9" s="79" t="s">
        <v>112</v>
      </c>
      <c r="B9" s="174"/>
      <c r="C9" s="121"/>
      <c r="D9" s="122"/>
      <c r="E9" s="121"/>
      <c r="F9" s="161"/>
    </row>
    <row r="10" spans="1:6" ht="27">
      <c r="A10" s="170" t="s">
        <v>113</v>
      </c>
      <c r="B10" s="170" t="s">
        <v>38</v>
      </c>
      <c r="C10" s="120">
        <v>100</v>
      </c>
      <c r="D10" s="120">
        <v>100</v>
      </c>
      <c r="E10" s="120">
        <v>100</v>
      </c>
      <c r="F10" s="160" t="s">
        <v>114</v>
      </c>
    </row>
    <row r="11" spans="1:6" ht="13.5">
      <c r="A11" s="171" t="s">
        <v>115</v>
      </c>
      <c r="B11" s="171" t="s">
        <v>38</v>
      </c>
      <c r="C11" s="123">
        <v>7.8</v>
      </c>
      <c r="D11" s="123">
        <v>5.8</v>
      </c>
      <c r="E11" s="123">
        <v>6.2</v>
      </c>
      <c r="F11" s="97"/>
    </row>
    <row r="12" spans="1:6" ht="13.5">
      <c r="A12" s="171" t="s">
        <v>116</v>
      </c>
      <c r="B12" s="171" t="s">
        <v>38</v>
      </c>
      <c r="C12" s="123">
        <v>16.899999999999999</v>
      </c>
      <c r="D12" s="123">
        <v>22.4</v>
      </c>
      <c r="E12" s="123">
        <v>26.5</v>
      </c>
      <c r="F12" s="97"/>
    </row>
    <row r="13" spans="1:6" ht="13.5">
      <c r="A13" s="171" t="s">
        <v>117</v>
      </c>
      <c r="B13" s="171" t="s">
        <v>38</v>
      </c>
      <c r="C13" s="123">
        <v>25.5</v>
      </c>
      <c r="D13" s="123">
        <v>25.4</v>
      </c>
      <c r="E13" s="123">
        <v>31.6</v>
      </c>
      <c r="F13" s="97"/>
    </row>
    <row r="14" spans="1:6" ht="13.5">
      <c r="A14" s="171" t="s">
        <v>118</v>
      </c>
      <c r="B14" s="171" t="s">
        <v>38</v>
      </c>
      <c r="C14" s="123">
        <v>22.9</v>
      </c>
      <c r="D14" s="123">
        <v>25</v>
      </c>
      <c r="E14" s="123">
        <v>19.5</v>
      </c>
      <c r="F14" s="97"/>
    </row>
    <row r="15" spans="1:6" ht="13.5">
      <c r="A15" s="171" t="s">
        <v>119</v>
      </c>
      <c r="B15" s="171" t="s">
        <v>38</v>
      </c>
      <c r="C15" s="123">
        <v>13.7</v>
      </c>
      <c r="D15" s="123">
        <v>12.5</v>
      </c>
      <c r="E15" s="123">
        <v>7.9</v>
      </c>
      <c r="F15" s="97"/>
    </row>
    <row r="16" spans="1:6" ht="13.5">
      <c r="A16" s="171" t="s">
        <v>120</v>
      </c>
      <c r="B16" s="171" t="s">
        <v>38</v>
      </c>
      <c r="C16" s="123">
        <v>3.8</v>
      </c>
      <c r="D16" s="123">
        <v>3.7</v>
      </c>
      <c r="E16" s="123">
        <v>2.9</v>
      </c>
      <c r="F16" s="97"/>
    </row>
    <row r="17" spans="1:6" ht="13.5">
      <c r="A17" s="171" t="s">
        <v>121</v>
      </c>
      <c r="B17" s="171" t="s">
        <v>38</v>
      </c>
      <c r="C17" s="123">
        <v>1</v>
      </c>
      <c r="D17" s="123">
        <v>0.3</v>
      </c>
      <c r="E17" s="123">
        <v>0.1</v>
      </c>
      <c r="F17" s="97"/>
    </row>
    <row r="18" spans="1:6" ht="13.5">
      <c r="A18" s="171" t="s">
        <v>122</v>
      </c>
      <c r="B18" s="171" t="s">
        <v>38</v>
      </c>
      <c r="C18" s="123">
        <v>8.4</v>
      </c>
      <c r="D18" s="123">
        <v>4.9000000000000004</v>
      </c>
      <c r="E18" s="123">
        <v>5.3</v>
      </c>
      <c r="F18" s="97"/>
    </row>
    <row r="19" spans="1:6" ht="27">
      <c r="A19" s="79" t="s">
        <v>123</v>
      </c>
      <c r="B19" s="174"/>
      <c r="C19" s="121"/>
      <c r="D19" s="122"/>
      <c r="E19" s="121"/>
      <c r="F19" s="159"/>
    </row>
    <row r="20" spans="1:6" ht="13.5">
      <c r="A20" s="170" t="s">
        <v>124</v>
      </c>
      <c r="B20" s="170"/>
      <c r="C20" s="120"/>
      <c r="D20" s="120"/>
      <c r="E20" s="120"/>
      <c r="F20" s="160"/>
    </row>
    <row r="21" spans="1:6" ht="13.5">
      <c r="A21" s="57" t="s">
        <v>125</v>
      </c>
      <c r="B21" s="57" t="s">
        <v>38</v>
      </c>
      <c r="C21" s="124">
        <v>95</v>
      </c>
      <c r="D21" s="124">
        <v>95</v>
      </c>
      <c r="E21" s="124">
        <v>97</v>
      </c>
      <c r="F21" s="97"/>
    </row>
    <row r="22" spans="1:6" ht="13.5">
      <c r="A22" s="57" t="s">
        <v>126</v>
      </c>
      <c r="B22" s="57" t="s">
        <v>38</v>
      </c>
      <c r="C22" s="124">
        <v>5</v>
      </c>
      <c r="D22" s="124">
        <v>5</v>
      </c>
      <c r="E22" s="124">
        <v>3</v>
      </c>
      <c r="F22" s="97"/>
    </row>
    <row r="23" spans="1:6" ht="13.5">
      <c r="A23" s="170" t="s">
        <v>127</v>
      </c>
      <c r="B23" s="170"/>
      <c r="C23" s="120"/>
      <c r="D23" s="120"/>
      <c r="E23" s="120"/>
      <c r="F23" s="160"/>
    </row>
    <row r="24" spans="1:6" ht="27">
      <c r="A24" s="171" t="s">
        <v>128</v>
      </c>
      <c r="B24" s="171" t="s">
        <v>38</v>
      </c>
      <c r="C24" s="125">
        <v>88</v>
      </c>
      <c r="D24" s="124">
        <v>88</v>
      </c>
      <c r="E24" s="124">
        <v>88</v>
      </c>
      <c r="F24" s="162"/>
    </row>
    <row r="25" spans="1:6" ht="27">
      <c r="A25" s="171" t="s">
        <v>129</v>
      </c>
      <c r="B25" s="171" t="s">
        <v>38</v>
      </c>
      <c r="C25" s="125">
        <v>10</v>
      </c>
      <c r="D25" s="124">
        <v>9</v>
      </c>
      <c r="E25" s="125">
        <v>10</v>
      </c>
      <c r="F25" s="162"/>
    </row>
    <row r="26" spans="1:6" ht="13.5">
      <c r="A26" s="171" t="s">
        <v>130</v>
      </c>
      <c r="B26" s="171" t="s">
        <v>38</v>
      </c>
      <c r="C26" s="125">
        <v>2</v>
      </c>
      <c r="D26" s="124">
        <v>3</v>
      </c>
      <c r="E26" s="125">
        <v>2</v>
      </c>
      <c r="F26" s="162"/>
    </row>
    <row r="27" spans="1:6" ht="13.5">
      <c r="A27" s="171" t="s">
        <v>131</v>
      </c>
      <c r="B27" s="57" t="s">
        <v>38</v>
      </c>
      <c r="C27" s="124">
        <v>0</v>
      </c>
      <c r="D27" s="124">
        <v>0</v>
      </c>
      <c r="E27" s="124">
        <v>0</v>
      </c>
      <c r="F27" s="97"/>
    </row>
    <row r="28" spans="1:6" ht="27">
      <c r="A28" s="79" t="s">
        <v>132</v>
      </c>
      <c r="B28" s="175"/>
      <c r="C28" s="126"/>
      <c r="D28" s="127"/>
      <c r="E28" s="126"/>
      <c r="F28" s="163"/>
    </row>
    <row r="29" spans="1:6" ht="40.5">
      <c r="A29" s="170" t="s">
        <v>133</v>
      </c>
      <c r="B29" s="172" t="s">
        <v>38</v>
      </c>
      <c r="C29" s="240" t="s">
        <v>27</v>
      </c>
      <c r="D29" s="129">
        <v>48</v>
      </c>
      <c r="E29" s="130">
        <v>66</v>
      </c>
      <c r="F29" s="164"/>
    </row>
    <row r="30" spans="1:6" ht="27">
      <c r="A30" s="170" t="s">
        <v>134</v>
      </c>
      <c r="B30" s="172"/>
      <c r="C30" s="128"/>
      <c r="D30" s="129"/>
      <c r="E30" s="130"/>
      <c r="F30" s="164"/>
    </row>
    <row r="31" spans="1:6" ht="27">
      <c r="A31" s="57" t="s">
        <v>135</v>
      </c>
      <c r="B31" s="84" t="s">
        <v>38</v>
      </c>
      <c r="C31" s="131" t="s">
        <v>27</v>
      </c>
      <c r="D31" s="132">
        <v>54</v>
      </c>
      <c r="E31" s="132">
        <v>76</v>
      </c>
      <c r="F31" s="99"/>
    </row>
    <row r="32" spans="1:6" ht="27">
      <c r="A32" s="57" t="s">
        <v>136</v>
      </c>
      <c r="B32" s="88" t="s">
        <v>38</v>
      </c>
      <c r="C32" s="131" t="s">
        <v>27</v>
      </c>
      <c r="D32" s="133">
        <v>40</v>
      </c>
      <c r="E32" s="134">
        <v>55</v>
      </c>
      <c r="F32" s="88"/>
    </row>
    <row r="33" spans="1:6" ht="13.5">
      <c r="A33" s="57" t="s">
        <v>137</v>
      </c>
      <c r="B33" s="88" t="s">
        <v>38</v>
      </c>
      <c r="C33" s="131" t="s">
        <v>27</v>
      </c>
      <c r="D33" s="133">
        <v>39</v>
      </c>
      <c r="E33" s="134">
        <v>56</v>
      </c>
      <c r="F33" s="88"/>
    </row>
    <row r="34" spans="1:6" ht="13.5">
      <c r="A34" s="57" t="s">
        <v>138</v>
      </c>
      <c r="B34" s="88" t="s">
        <v>38</v>
      </c>
      <c r="C34" s="131" t="s">
        <v>27</v>
      </c>
      <c r="D34" s="133">
        <v>63</v>
      </c>
      <c r="E34" s="134">
        <v>71</v>
      </c>
      <c r="F34" s="88"/>
    </row>
    <row r="35" spans="1:6" ht="13.5">
      <c r="A35" s="57" t="s">
        <v>139</v>
      </c>
      <c r="B35" s="88" t="s">
        <v>38</v>
      </c>
      <c r="C35" s="131" t="s">
        <v>27</v>
      </c>
      <c r="D35" s="133">
        <v>52</v>
      </c>
      <c r="E35" s="134">
        <v>69</v>
      </c>
      <c r="F35" s="88"/>
    </row>
    <row r="36" spans="1:6" ht="13.5">
      <c r="A36" s="57" t="s">
        <v>140</v>
      </c>
      <c r="B36" s="88" t="s">
        <v>38</v>
      </c>
      <c r="C36" s="131" t="s">
        <v>27</v>
      </c>
      <c r="D36" s="133">
        <v>61</v>
      </c>
      <c r="E36" s="134">
        <v>78</v>
      </c>
      <c r="F36" s="88"/>
    </row>
    <row r="37" spans="1:6" ht="13.5">
      <c r="A37" s="57" t="s">
        <v>141</v>
      </c>
      <c r="B37" s="88" t="s">
        <v>38</v>
      </c>
      <c r="C37" s="131" t="s">
        <v>27</v>
      </c>
      <c r="D37" s="133">
        <v>53</v>
      </c>
      <c r="E37" s="134">
        <v>71</v>
      </c>
      <c r="F37" s="88"/>
    </row>
    <row r="38" spans="1:6" ht="27">
      <c r="A38" s="57" t="s">
        <v>142</v>
      </c>
      <c r="B38" s="88" t="s">
        <v>38</v>
      </c>
      <c r="C38" s="131" t="s">
        <v>27</v>
      </c>
      <c r="D38" s="133">
        <v>49</v>
      </c>
      <c r="E38" s="134">
        <v>66</v>
      </c>
      <c r="F38" s="88"/>
    </row>
    <row r="39" spans="1:6" ht="13.5">
      <c r="A39" s="57" t="s">
        <v>143</v>
      </c>
      <c r="B39" s="88" t="s">
        <v>38</v>
      </c>
      <c r="C39" s="131" t="s">
        <v>27</v>
      </c>
      <c r="D39" s="133">
        <v>42</v>
      </c>
      <c r="E39" s="134">
        <v>57</v>
      </c>
      <c r="F39" s="88"/>
    </row>
    <row r="40" spans="1:6" ht="13.5">
      <c r="A40" s="57" t="s">
        <v>144</v>
      </c>
      <c r="B40" s="88" t="s">
        <v>38</v>
      </c>
      <c r="C40" s="131" t="s">
        <v>27</v>
      </c>
      <c r="D40" s="133">
        <v>29</v>
      </c>
      <c r="E40" s="134">
        <v>83</v>
      </c>
      <c r="F40" s="88"/>
    </row>
    <row r="41" spans="1:6" ht="13.5">
      <c r="A41" s="57" t="s">
        <v>145</v>
      </c>
      <c r="B41" s="88" t="s">
        <v>38</v>
      </c>
      <c r="C41" s="131" t="s">
        <v>27</v>
      </c>
      <c r="D41" s="133">
        <v>29</v>
      </c>
      <c r="E41" s="134">
        <v>45</v>
      </c>
      <c r="F41" s="88"/>
    </row>
    <row r="42" spans="1:6" ht="13.5">
      <c r="A42" s="57" t="s">
        <v>146</v>
      </c>
      <c r="B42" s="88" t="s">
        <v>11</v>
      </c>
      <c r="C42" s="131" t="s">
        <v>27</v>
      </c>
      <c r="D42" s="133">
        <v>48</v>
      </c>
      <c r="E42" s="134">
        <v>66</v>
      </c>
      <c r="F42" s="88"/>
    </row>
    <row r="43" spans="1:6" ht="40.5">
      <c r="A43" s="79" t="s">
        <v>147</v>
      </c>
      <c r="B43" s="175"/>
      <c r="C43" s="126"/>
      <c r="D43" s="127"/>
      <c r="E43" s="127"/>
      <c r="F43" s="163"/>
    </row>
    <row r="44" spans="1:6" ht="40.5">
      <c r="A44" s="170" t="s">
        <v>148</v>
      </c>
      <c r="B44" s="172" t="s">
        <v>38</v>
      </c>
      <c r="C44" s="240" t="s">
        <v>27</v>
      </c>
      <c r="D44" s="129">
        <v>45</v>
      </c>
      <c r="E44" s="130">
        <v>60</v>
      </c>
      <c r="F44" s="164"/>
    </row>
    <row r="45" spans="1:6" ht="27">
      <c r="A45" s="170" t="s">
        <v>134</v>
      </c>
      <c r="B45" s="172"/>
      <c r="C45" s="128"/>
      <c r="D45" s="129"/>
      <c r="E45" s="130"/>
      <c r="F45" s="164"/>
    </row>
    <row r="46" spans="1:6" ht="27">
      <c r="A46" s="57" t="s">
        <v>135</v>
      </c>
      <c r="B46" s="84" t="s">
        <v>38</v>
      </c>
      <c r="C46" s="131" t="s">
        <v>27</v>
      </c>
      <c r="D46" s="132">
        <v>67</v>
      </c>
      <c r="E46" s="132">
        <v>79</v>
      </c>
      <c r="F46" s="99"/>
    </row>
    <row r="47" spans="1:6" ht="27">
      <c r="A47" s="57" t="s">
        <v>136</v>
      </c>
      <c r="B47" s="88" t="s">
        <v>38</v>
      </c>
      <c r="C47" s="131" t="s">
        <v>27</v>
      </c>
      <c r="D47" s="133">
        <v>44</v>
      </c>
      <c r="E47" s="134">
        <v>59</v>
      </c>
      <c r="F47" s="88"/>
    </row>
    <row r="48" spans="1:6" ht="13.5">
      <c r="A48" s="57" t="s">
        <v>137</v>
      </c>
      <c r="B48" s="88" t="s">
        <v>38</v>
      </c>
      <c r="C48" s="131" t="s">
        <v>27</v>
      </c>
      <c r="D48" s="133">
        <v>39</v>
      </c>
      <c r="E48" s="134">
        <v>50</v>
      </c>
      <c r="F48" s="88"/>
    </row>
    <row r="49" spans="1:6" ht="13.5">
      <c r="A49" s="57" t="s">
        <v>138</v>
      </c>
      <c r="B49" s="88" t="s">
        <v>38</v>
      </c>
      <c r="C49" s="131" t="s">
        <v>27</v>
      </c>
      <c r="D49" s="133">
        <v>38</v>
      </c>
      <c r="E49" s="134">
        <v>71</v>
      </c>
      <c r="F49" s="88"/>
    </row>
    <row r="50" spans="1:6" ht="13.5">
      <c r="A50" s="57" t="s">
        <v>139</v>
      </c>
      <c r="B50" s="88" t="s">
        <v>38</v>
      </c>
      <c r="C50" s="131" t="s">
        <v>27</v>
      </c>
      <c r="D50" s="133">
        <v>60</v>
      </c>
      <c r="E50" s="134">
        <v>71</v>
      </c>
      <c r="F50" s="88"/>
    </row>
    <row r="51" spans="1:6" ht="13.5">
      <c r="A51" s="57" t="s">
        <v>140</v>
      </c>
      <c r="B51" s="88" t="s">
        <v>38</v>
      </c>
      <c r="C51" s="131" t="s">
        <v>27</v>
      </c>
      <c r="D51" s="133">
        <v>43</v>
      </c>
      <c r="E51" s="134">
        <v>65</v>
      </c>
      <c r="F51" s="88"/>
    </row>
    <row r="52" spans="1:6" ht="13.5">
      <c r="A52" s="57" t="s">
        <v>141</v>
      </c>
      <c r="B52" s="88" t="s">
        <v>38</v>
      </c>
      <c r="C52" s="131" t="s">
        <v>27</v>
      </c>
      <c r="D52" s="133">
        <v>50</v>
      </c>
      <c r="E52" s="134">
        <v>55</v>
      </c>
      <c r="F52" s="88"/>
    </row>
    <row r="53" spans="1:6" ht="27">
      <c r="A53" s="57" t="s">
        <v>142</v>
      </c>
      <c r="B53" s="88" t="s">
        <v>38</v>
      </c>
      <c r="C53" s="131" t="s">
        <v>27</v>
      </c>
      <c r="D53" s="133">
        <v>42</v>
      </c>
      <c r="E53" s="134">
        <v>55</v>
      </c>
      <c r="F53" s="88"/>
    </row>
    <row r="54" spans="1:6" ht="13.5">
      <c r="A54" s="57" t="s">
        <v>143</v>
      </c>
      <c r="B54" s="88" t="s">
        <v>38</v>
      </c>
      <c r="C54" s="131" t="s">
        <v>27</v>
      </c>
      <c r="D54" s="133">
        <v>29</v>
      </c>
      <c r="E54" s="134">
        <v>48</v>
      </c>
      <c r="F54" s="88"/>
    </row>
    <row r="55" spans="1:6" ht="13.5">
      <c r="A55" s="57" t="s">
        <v>144</v>
      </c>
      <c r="B55" s="88" t="s">
        <v>38</v>
      </c>
      <c r="C55" s="131" t="s">
        <v>27</v>
      </c>
      <c r="D55" s="133">
        <v>0</v>
      </c>
      <c r="E55" s="134">
        <v>67</v>
      </c>
      <c r="F55" s="88"/>
    </row>
    <row r="56" spans="1:6" ht="13.5">
      <c r="A56" s="57" t="s">
        <v>145</v>
      </c>
      <c r="B56" s="88" t="s">
        <v>38</v>
      </c>
      <c r="C56" s="131" t="s">
        <v>27</v>
      </c>
      <c r="D56" s="133">
        <v>36</v>
      </c>
      <c r="E56" s="134">
        <v>27</v>
      </c>
      <c r="F56" s="88"/>
    </row>
    <row r="57" spans="1:6" ht="13.5">
      <c r="A57" s="57" t="s">
        <v>146</v>
      </c>
      <c r="B57" s="88" t="s">
        <v>11</v>
      </c>
      <c r="C57" s="131" t="s">
        <v>27</v>
      </c>
      <c r="D57" s="133">
        <v>45</v>
      </c>
      <c r="E57" s="134">
        <v>60</v>
      </c>
      <c r="F57" s="88"/>
    </row>
    <row r="58" spans="1:6" ht="13.5">
      <c r="A58" s="169" t="s">
        <v>149</v>
      </c>
      <c r="B58" s="173"/>
      <c r="C58" s="135"/>
      <c r="D58" s="136"/>
      <c r="E58" s="135"/>
      <c r="F58" s="165"/>
    </row>
    <row r="59" spans="1:6" ht="13.5">
      <c r="A59" s="80" t="s">
        <v>150</v>
      </c>
      <c r="B59" s="80" t="s">
        <v>9</v>
      </c>
      <c r="C59" s="76" t="s">
        <v>151</v>
      </c>
      <c r="D59" s="76">
        <v>65</v>
      </c>
      <c r="E59" s="76">
        <v>85</v>
      </c>
      <c r="F59" s="72"/>
    </row>
    <row r="60" spans="1:6" ht="27">
      <c r="A60" s="176" t="s">
        <v>152</v>
      </c>
      <c r="B60" s="173"/>
      <c r="C60" s="135"/>
      <c r="D60" s="136"/>
      <c r="E60" s="135"/>
      <c r="F60" s="165"/>
    </row>
    <row r="61" spans="1:6" ht="40.5">
      <c r="A61" s="79" t="s">
        <v>153</v>
      </c>
      <c r="B61" s="174"/>
      <c r="C61" s="121"/>
      <c r="D61" s="122"/>
      <c r="E61" s="121"/>
      <c r="F61" s="159"/>
    </row>
    <row r="62" spans="1:6" ht="27">
      <c r="A62" s="80" t="s">
        <v>154</v>
      </c>
      <c r="B62" s="80" t="s">
        <v>7</v>
      </c>
      <c r="C62" s="137">
        <v>1.9</v>
      </c>
      <c r="D62" s="137">
        <v>2.6</v>
      </c>
      <c r="E62" s="137">
        <v>3.9</v>
      </c>
      <c r="F62" s="72" t="s">
        <v>155</v>
      </c>
    </row>
    <row r="63" spans="1:6" ht="40.5">
      <c r="A63" s="106" t="s">
        <v>156</v>
      </c>
      <c r="B63" s="106" t="s">
        <v>7</v>
      </c>
      <c r="C63" s="124" t="s">
        <v>27</v>
      </c>
      <c r="D63" s="123">
        <v>1.7</v>
      </c>
      <c r="E63" s="138">
        <v>2</v>
      </c>
      <c r="F63" s="166"/>
    </row>
    <row r="64" spans="1:6" ht="40.5">
      <c r="A64" s="106" t="s">
        <v>157</v>
      </c>
      <c r="B64" s="106" t="s">
        <v>7</v>
      </c>
      <c r="C64" s="124" t="s">
        <v>27</v>
      </c>
      <c r="D64" s="123">
        <v>0.9</v>
      </c>
      <c r="E64" s="138">
        <v>1.9</v>
      </c>
      <c r="F64" s="107"/>
    </row>
    <row r="65" spans="1:6" ht="13.5">
      <c r="A65" s="96" t="s">
        <v>158</v>
      </c>
      <c r="B65" s="106" t="s">
        <v>7</v>
      </c>
      <c r="C65" s="139">
        <v>1.8</v>
      </c>
      <c r="D65" s="139">
        <v>2.2999999999999998</v>
      </c>
      <c r="E65" s="140">
        <v>3</v>
      </c>
      <c r="F65" s="98"/>
    </row>
    <row r="66" spans="1:6" ht="27">
      <c r="A66" s="80" t="s">
        <v>159</v>
      </c>
      <c r="B66" s="80"/>
      <c r="C66" s="141"/>
      <c r="D66" s="137"/>
      <c r="E66" s="141"/>
      <c r="F66" s="72"/>
    </row>
    <row r="67" spans="1:6" ht="13.5">
      <c r="A67" s="45" t="s">
        <v>160</v>
      </c>
      <c r="B67" s="106" t="s">
        <v>38</v>
      </c>
      <c r="C67" s="142">
        <v>11.3</v>
      </c>
      <c r="D67" s="142">
        <v>19.5</v>
      </c>
      <c r="E67" s="142">
        <v>21.9</v>
      </c>
      <c r="F67" s="107"/>
    </row>
    <row r="68" spans="1:6" ht="13.5">
      <c r="A68" s="45" t="s">
        <v>161</v>
      </c>
      <c r="B68" s="106" t="s">
        <v>38</v>
      </c>
      <c r="C68" s="142">
        <v>29</v>
      </c>
      <c r="D68" s="142">
        <v>17.3</v>
      </c>
      <c r="E68" s="142">
        <v>12.2</v>
      </c>
      <c r="F68" s="107"/>
    </row>
    <row r="69" spans="1:6" ht="13.5">
      <c r="A69" s="45" t="s">
        <v>162</v>
      </c>
      <c r="B69" s="106" t="s">
        <v>38</v>
      </c>
      <c r="C69" s="142">
        <v>16.2</v>
      </c>
      <c r="D69" s="142">
        <v>14.7</v>
      </c>
      <c r="E69" s="142">
        <v>11</v>
      </c>
      <c r="F69" s="107"/>
    </row>
    <row r="70" spans="1:6" ht="27">
      <c r="A70" s="45" t="s">
        <v>163</v>
      </c>
      <c r="B70" s="106" t="s">
        <v>38</v>
      </c>
      <c r="C70" s="142">
        <v>10.8</v>
      </c>
      <c r="D70" s="142">
        <v>10.9</v>
      </c>
      <c r="E70" s="142">
        <v>7</v>
      </c>
      <c r="F70" s="107"/>
    </row>
    <row r="71" spans="1:6" ht="13.5">
      <c r="A71" s="45" t="s">
        <v>164</v>
      </c>
      <c r="B71" s="106" t="s">
        <v>38</v>
      </c>
      <c r="C71" s="143" t="s">
        <v>27</v>
      </c>
      <c r="D71" s="142">
        <v>3.6</v>
      </c>
      <c r="E71" s="142">
        <v>1.7</v>
      </c>
      <c r="F71" s="107"/>
    </row>
    <row r="72" spans="1:6" ht="13.5">
      <c r="A72" s="45" t="s">
        <v>165</v>
      </c>
      <c r="B72" s="106" t="s">
        <v>38</v>
      </c>
      <c r="C72" s="142">
        <v>2.9</v>
      </c>
      <c r="D72" s="142">
        <v>0.9</v>
      </c>
      <c r="E72" s="142">
        <v>1.7</v>
      </c>
      <c r="F72" s="107"/>
    </row>
    <row r="73" spans="1:6" ht="13.5">
      <c r="A73" s="45" t="s">
        <v>139</v>
      </c>
      <c r="B73" s="106" t="s">
        <v>38</v>
      </c>
      <c r="C73" s="142">
        <v>13.6</v>
      </c>
      <c r="D73" s="142">
        <v>20.5</v>
      </c>
      <c r="E73" s="142">
        <v>25.7</v>
      </c>
      <c r="F73" s="107"/>
    </row>
    <row r="74" spans="1:6" ht="13.5">
      <c r="A74" s="45" t="s">
        <v>145</v>
      </c>
      <c r="B74" s="106" t="s">
        <v>38</v>
      </c>
      <c r="C74" s="142">
        <v>9.6999999999999993</v>
      </c>
      <c r="D74" s="142">
        <v>6.9</v>
      </c>
      <c r="E74" s="142">
        <v>10.4</v>
      </c>
      <c r="F74" s="107"/>
    </row>
    <row r="75" spans="1:6" ht="13.5">
      <c r="A75" s="45" t="s">
        <v>166</v>
      </c>
      <c r="B75" s="106" t="s">
        <v>38</v>
      </c>
      <c r="C75" s="142">
        <v>1</v>
      </c>
      <c r="D75" s="142">
        <v>0.9</v>
      </c>
      <c r="E75" s="142">
        <v>0.8</v>
      </c>
      <c r="F75" s="107"/>
    </row>
    <row r="76" spans="1:6" ht="27">
      <c r="A76" s="45" t="s">
        <v>142</v>
      </c>
      <c r="B76" s="106" t="s">
        <v>38</v>
      </c>
      <c r="C76" s="142">
        <v>2.4</v>
      </c>
      <c r="D76" s="142">
        <v>2</v>
      </c>
      <c r="E76" s="142">
        <v>3.2</v>
      </c>
      <c r="F76" s="107"/>
    </row>
    <row r="77" spans="1:6" ht="27">
      <c r="A77" s="45" t="s">
        <v>167</v>
      </c>
      <c r="B77" s="106" t="s">
        <v>38</v>
      </c>
      <c r="C77" s="142">
        <v>0.4</v>
      </c>
      <c r="D77" s="142">
        <v>0.3</v>
      </c>
      <c r="E77" s="142">
        <v>0.9</v>
      </c>
      <c r="F77" s="107"/>
    </row>
    <row r="78" spans="1:6" ht="13.5">
      <c r="A78" s="45" t="s">
        <v>168</v>
      </c>
      <c r="B78" s="106" t="s">
        <v>38</v>
      </c>
      <c r="C78" s="142">
        <v>0.2</v>
      </c>
      <c r="D78" s="142">
        <v>0.2</v>
      </c>
      <c r="E78" s="142">
        <v>0.3</v>
      </c>
      <c r="F78" s="107"/>
    </row>
    <row r="79" spans="1:6" ht="13.5">
      <c r="A79" s="45" t="s">
        <v>169</v>
      </c>
      <c r="B79" s="106" t="s">
        <v>38</v>
      </c>
      <c r="C79" s="142">
        <v>2.5</v>
      </c>
      <c r="D79" s="142">
        <v>1.9</v>
      </c>
      <c r="E79" s="142">
        <v>1.8</v>
      </c>
      <c r="F79" s="107"/>
    </row>
    <row r="80" spans="1:6" ht="13.5">
      <c r="A80" s="45" t="s">
        <v>170</v>
      </c>
      <c r="B80" s="106" t="s">
        <v>38</v>
      </c>
      <c r="C80" s="144" t="s">
        <v>27</v>
      </c>
      <c r="D80" s="142">
        <v>0.3</v>
      </c>
      <c r="E80" s="142">
        <v>0.5</v>
      </c>
      <c r="F80" s="107"/>
    </row>
    <row r="81" spans="1:6" ht="27">
      <c r="A81" s="45" t="s">
        <v>171</v>
      </c>
      <c r="B81" s="106" t="s">
        <v>38</v>
      </c>
      <c r="C81" s="144" t="s">
        <v>27</v>
      </c>
      <c r="D81" s="142" t="s">
        <v>27</v>
      </c>
      <c r="E81" s="142">
        <v>0.1</v>
      </c>
      <c r="F81" s="107"/>
    </row>
    <row r="82" spans="1:6" ht="13.5">
      <c r="A82" s="96" t="s">
        <v>172</v>
      </c>
      <c r="B82" s="98" t="s">
        <v>38</v>
      </c>
      <c r="C82" s="139" t="s">
        <v>27</v>
      </c>
      <c r="D82" s="139">
        <v>0.1</v>
      </c>
      <c r="E82" s="139">
        <v>0.6</v>
      </c>
      <c r="F82" s="98"/>
    </row>
    <row r="83" spans="1:6" ht="13.5">
      <c r="A83" s="96" t="s">
        <v>173</v>
      </c>
      <c r="B83" s="96" t="s">
        <v>38</v>
      </c>
      <c r="C83" s="145" t="s">
        <v>27</v>
      </c>
      <c r="D83" s="146" t="s">
        <v>27</v>
      </c>
      <c r="E83" s="147">
        <v>0.2</v>
      </c>
      <c r="F83" s="166"/>
    </row>
    <row r="84" spans="1:6" ht="54">
      <c r="A84" s="79" t="s">
        <v>174</v>
      </c>
      <c r="B84" s="174"/>
      <c r="C84" s="121"/>
      <c r="D84" s="122"/>
      <c r="E84" s="121"/>
      <c r="F84" s="159"/>
    </row>
    <row r="85" spans="1:6" ht="54">
      <c r="A85" s="56" t="s">
        <v>175</v>
      </c>
      <c r="B85" s="56" t="s">
        <v>7</v>
      </c>
      <c r="C85" s="148">
        <v>1</v>
      </c>
      <c r="D85" s="148">
        <v>0.9</v>
      </c>
      <c r="E85" s="148">
        <v>1</v>
      </c>
      <c r="F85" s="167"/>
    </row>
    <row r="86" spans="1:6" ht="13.5">
      <c r="A86" s="79" t="s">
        <v>176</v>
      </c>
      <c r="B86" s="174"/>
      <c r="C86" s="121"/>
      <c r="D86" s="122"/>
      <c r="E86" s="121"/>
      <c r="F86" s="159"/>
    </row>
    <row r="87" spans="1:6" ht="27">
      <c r="A87" s="56" t="s">
        <v>177</v>
      </c>
      <c r="B87" s="56" t="s">
        <v>7</v>
      </c>
      <c r="C87" s="148">
        <v>4.7</v>
      </c>
      <c r="D87" s="148">
        <v>5.4</v>
      </c>
      <c r="E87" s="148">
        <v>5.6</v>
      </c>
      <c r="F87" s="167"/>
    </row>
    <row r="88" spans="1:6" ht="27">
      <c r="A88" s="57" t="s">
        <v>178</v>
      </c>
      <c r="B88" s="171" t="s">
        <v>7</v>
      </c>
      <c r="C88" s="123">
        <v>1.3</v>
      </c>
      <c r="D88" s="123">
        <v>1.6</v>
      </c>
      <c r="E88" s="123">
        <v>1.4</v>
      </c>
      <c r="F88" s="97"/>
    </row>
    <row r="89" spans="1:6" ht="27">
      <c r="A89" s="57" t="s">
        <v>178</v>
      </c>
      <c r="B89" s="171" t="s">
        <v>179</v>
      </c>
      <c r="C89" s="95" t="s">
        <v>27</v>
      </c>
      <c r="D89" s="124">
        <v>31</v>
      </c>
      <c r="E89" s="124">
        <v>25</v>
      </c>
      <c r="F89" s="97"/>
    </row>
    <row r="90" spans="1:6" ht="13.5">
      <c r="A90" s="56" t="s">
        <v>180</v>
      </c>
      <c r="B90" s="56" t="s">
        <v>7</v>
      </c>
      <c r="C90" s="149">
        <f>C92/(C91/100)</f>
        <v>1.7391304347826086</v>
      </c>
      <c r="D90" s="149">
        <f>D92/(D91/100)</f>
        <v>2.2222222222222219</v>
      </c>
      <c r="E90" s="149" t="s">
        <v>27</v>
      </c>
      <c r="F90" s="167"/>
    </row>
    <row r="91" spans="1:6" ht="13.5">
      <c r="A91" s="171" t="s">
        <v>181</v>
      </c>
      <c r="B91" s="171" t="s">
        <v>179</v>
      </c>
      <c r="C91" s="124">
        <v>23</v>
      </c>
      <c r="D91" s="124">
        <v>27</v>
      </c>
      <c r="E91" s="124">
        <v>27</v>
      </c>
      <c r="F91" s="162"/>
    </row>
    <row r="92" spans="1:6" ht="13.5">
      <c r="A92" s="171" t="s">
        <v>181</v>
      </c>
      <c r="B92" s="171" t="s">
        <v>7</v>
      </c>
      <c r="C92" s="123">
        <v>0.4</v>
      </c>
      <c r="D92" s="123">
        <v>0.6</v>
      </c>
      <c r="E92" s="123">
        <v>0.6</v>
      </c>
      <c r="F92" s="162"/>
    </row>
    <row r="93" spans="1:6" ht="27">
      <c r="A93" s="56" t="s">
        <v>182</v>
      </c>
      <c r="B93" s="56"/>
      <c r="C93" s="148"/>
      <c r="D93" s="148"/>
      <c r="E93" s="148"/>
      <c r="F93" s="167"/>
    </row>
    <row r="94" spans="1:6" ht="13.5">
      <c r="A94" s="171" t="s">
        <v>183</v>
      </c>
      <c r="B94" s="171" t="s">
        <v>179</v>
      </c>
      <c r="C94" s="125">
        <v>49</v>
      </c>
      <c r="D94" s="125">
        <v>39</v>
      </c>
      <c r="E94" s="125">
        <v>40</v>
      </c>
      <c r="F94" s="162"/>
    </row>
    <row r="95" spans="1:6" ht="13.5">
      <c r="A95" s="171" t="s">
        <v>184</v>
      </c>
      <c r="B95" s="171" t="s">
        <v>179</v>
      </c>
      <c r="C95" s="125">
        <v>14</v>
      </c>
      <c r="D95" s="125">
        <v>26</v>
      </c>
      <c r="E95" s="125">
        <v>28</v>
      </c>
      <c r="F95" s="162"/>
    </row>
    <row r="96" spans="1:6" ht="13.5">
      <c r="A96" s="171" t="s">
        <v>185</v>
      </c>
      <c r="B96" s="171" t="s">
        <v>179</v>
      </c>
      <c r="C96" s="125">
        <v>19</v>
      </c>
      <c r="D96" s="125">
        <v>18</v>
      </c>
      <c r="E96" s="125">
        <v>14</v>
      </c>
      <c r="F96" s="162"/>
    </row>
    <row r="97" spans="1:6" ht="13.5">
      <c r="A97" s="171" t="s">
        <v>186</v>
      </c>
      <c r="B97" s="171" t="s">
        <v>179</v>
      </c>
      <c r="C97" s="125">
        <v>15</v>
      </c>
      <c r="D97" s="125">
        <v>14</v>
      </c>
      <c r="E97" s="125">
        <v>16</v>
      </c>
      <c r="F97" s="162"/>
    </row>
    <row r="98" spans="1:6" ht="13.5">
      <c r="A98" s="171" t="s">
        <v>187</v>
      </c>
      <c r="B98" s="171" t="s">
        <v>179</v>
      </c>
      <c r="C98" s="125">
        <v>3</v>
      </c>
      <c r="D98" s="125">
        <v>3</v>
      </c>
      <c r="E98" s="125">
        <v>2</v>
      </c>
      <c r="F98" s="162"/>
    </row>
    <row r="99" spans="1:6" ht="27">
      <c r="A99" s="56" t="s">
        <v>188</v>
      </c>
      <c r="B99" s="56"/>
      <c r="C99" s="150"/>
      <c r="D99" s="150"/>
      <c r="E99" s="150"/>
      <c r="F99" s="167"/>
    </row>
    <row r="100" spans="1:6" ht="40.5">
      <c r="A100" s="171" t="s">
        <v>189</v>
      </c>
      <c r="B100" s="177" t="s">
        <v>190</v>
      </c>
      <c r="C100" s="125">
        <v>47</v>
      </c>
      <c r="D100" s="125">
        <v>50</v>
      </c>
      <c r="E100" s="125">
        <v>37</v>
      </c>
      <c r="F100" s="168"/>
    </row>
    <row r="101" spans="1:6" ht="13.5">
      <c r="A101" s="56" t="s">
        <v>191</v>
      </c>
      <c r="B101" s="56"/>
      <c r="C101" s="150"/>
      <c r="D101" s="150"/>
      <c r="E101" s="150"/>
      <c r="F101" s="167"/>
    </row>
    <row r="102" spans="1:6" ht="27">
      <c r="A102" s="57" t="s">
        <v>192</v>
      </c>
      <c r="B102" s="171" t="s">
        <v>193</v>
      </c>
      <c r="C102" s="124">
        <v>22</v>
      </c>
      <c r="D102" s="124">
        <v>24</v>
      </c>
      <c r="E102" s="124">
        <v>19</v>
      </c>
      <c r="F102" s="97"/>
    </row>
    <row r="103" spans="1:6" ht="27">
      <c r="A103" s="57" t="s">
        <v>194</v>
      </c>
      <c r="B103" s="171" t="s">
        <v>193</v>
      </c>
      <c r="C103" s="124">
        <v>27</v>
      </c>
      <c r="D103" s="124">
        <v>25</v>
      </c>
      <c r="E103" s="124">
        <v>21</v>
      </c>
      <c r="F103" s="97"/>
    </row>
    <row r="104" spans="1:6" ht="27">
      <c r="A104" s="57" t="s">
        <v>195</v>
      </c>
      <c r="B104" s="171" t="s">
        <v>193</v>
      </c>
      <c r="C104" s="124">
        <v>51</v>
      </c>
      <c r="D104" s="124">
        <v>51</v>
      </c>
      <c r="E104" s="124">
        <v>60</v>
      </c>
      <c r="F104" s="97"/>
    </row>
    <row r="105" spans="1:6" ht="13.5">
      <c r="A105" s="56" t="s">
        <v>196</v>
      </c>
      <c r="B105" s="56"/>
      <c r="C105" s="150"/>
      <c r="D105" s="150"/>
      <c r="E105" s="150"/>
      <c r="F105" s="167"/>
    </row>
    <row r="106" spans="1:6" ht="27">
      <c r="A106" s="57" t="s">
        <v>197</v>
      </c>
      <c r="B106" s="171" t="s">
        <v>198</v>
      </c>
      <c r="C106" s="124">
        <v>16</v>
      </c>
      <c r="D106" s="124">
        <v>13</v>
      </c>
      <c r="E106" s="124">
        <v>12</v>
      </c>
      <c r="F106" s="97"/>
    </row>
    <row r="107" spans="1:6" ht="27">
      <c r="A107" s="57" t="s">
        <v>199</v>
      </c>
      <c r="B107" s="171" t="s">
        <v>198</v>
      </c>
      <c r="C107" s="124">
        <v>28</v>
      </c>
      <c r="D107" s="124">
        <v>30</v>
      </c>
      <c r="E107" s="124">
        <v>28</v>
      </c>
      <c r="F107" s="97"/>
    </row>
    <row r="108" spans="1:6" ht="27">
      <c r="A108" s="57" t="s">
        <v>195</v>
      </c>
      <c r="B108" s="171" t="s">
        <v>198</v>
      </c>
      <c r="C108" s="124">
        <v>56</v>
      </c>
      <c r="D108" s="124">
        <v>57</v>
      </c>
      <c r="E108" s="124">
        <v>60</v>
      </c>
      <c r="F108" s="97"/>
    </row>
    <row r="109" spans="1:6" ht="27">
      <c r="A109" s="56" t="s">
        <v>200</v>
      </c>
      <c r="B109" s="56"/>
      <c r="C109" s="150"/>
      <c r="D109" s="150"/>
      <c r="E109" s="150"/>
      <c r="F109" s="167" t="s">
        <v>201</v>
      </c>
    </row>
    <row r="110" spans="1:6" ht="27">
      <c r="A110" s="57" t="s">
        <v>202</v>
      </c>
      <c r="B110" s="177" t="s">
        <v>203</v>
      </c>
      <c r="C110" s="124">
        <v>82</v>
      </c>
      <c r="D110" s="124" t="s">
        <v>27</v>
      </c>
      <c r="E110" s="124">
        <v>85</v>
      </c>
      <c r="F110" s="162" t="s">
        <v>204</v>
      </c>
    </row>
    <row r="111" spans="1:6" ht="13.5">
      <c r="A111" s="57" t="s">
        <v>205</v>
      </c>
      <c r="B111" s="171" t="s">
        <v>206</v>
      </c>
      <c r="C111" s="123">
        <v>81</v>
      </c>
      <c r="D111" s="123" t="s">
        <v>27</v>
      </c>
      <c r="E111" s="123">
        <v>55.8</v>
      </c>
      <c r="F111" s="162"/>
    </row>
    <row r="112" spans="1:6" ht="13.5">
      <c r="A112" s="57" t="s">
        <v>207</v>
      </c>
      <c r="B112" s="171" t="s">
        <v>208</v>
      </c>
      <c r="C112" s="123">
        <v>86</v>
      </c>
      <c r="D112" s="123" t="s">
        <v>27</v>
      </c>
      <c r="E112" s="123">
        <v>29.1</v>
      </c>
      <c r="F112" s="162"/>
    </row>
    <row r="113" spans="1:6" ht="13.5">
      <c r="A113" s="169" t="s">
        <v>209</v>
      </c>
      <c r="B113" s="173"/>
      <c r="C113" s="151"/>
      <c r="D113" s="151"/>
      <c r="E113" s="151"/>
      <c r="F113" s="165"/>
    </row>
    <row r="114" spans="1:6" ht="13.5">
      <c r="A114" s="79" t="s">
        <v>210</v>
      </c>
      <c r="B114" s="174"/>
      <c r="C114" s="152"/>
      <c r="D114" s="152"/>
      <c r="E114" s="152"/>
      <c r="F114" s="159"/>
    </row>
    <row r="115" spans="1:6" ht="13.5">
      <c r="A115" s="170" t="s">
        <v>211</v>
      </c>
      <c r="B115" s="170"/>
      <c r="C115" s="153"/>
      <c r="D115" s="153"/>
      <c r="E115" s="153"/>
      <c r="F115" s="160"/>
    </row>
    <row r="116" spans="1:6" ht="40.5">
      <c r="A116" s="57" t="s">
        <v>212</v>
      </c>
      <c r="B116" s="57" t="s">
        <v>213</v>
      </c>
      <c r="C116" s="154">
        <v>198</v>
      </c>
      <c r="D116" s="154">
        <v>172</v>
      </c>
      <c r="E116" s="154">
        <v>164</v>
      </c>
      <c r="F116" s="97"/>
    </row>
    <row r="117" spans="1:6" ht="40.5">
      <c r="A117" s="57" t="s">
        <v>214</v>
      </c>
      <c r="B117" s="57" t="s">
        <v>213</v>
      </c>
      <c r="C117" s="154">
        <v>192</v>
      </c>
      <c r="D117" s="154">
        <v>174</v>
      </c>
      <c r="E117" s="154">
        <v>169</v>
      </c>
      <c r="F117" s="97"/>
    </row>
    <row r="118" spans="1:6" ht="40.5">
      <c r="A118" s="57" t="s">
        <v>215</v>
      </c>
      <c r="B118" s="57" t="s">
        <v>213</v>
      </c>
      <c r="C118" s="154">
        <v>219</v>
      </c>
      <c r="D118" s="154">
        <v>322</v>
      </c>
      <c r="E118" s="154">
        <v>323</v>
      </c>
      <c r="F118" s="97"/>
    </row>
    <row r="119" spans="1:6" ht="40.5">
      <c r="A119" s="57" t="s">
        <v>216</v>
      </c>
      <c r="B119" s="57" t="s">
        <v>213</v>
      </c>
      <c r="C119" s="154">
        <v>200</v>
      </c>
      <c r="D119" s="154">
        <v>163</v>
      </c>
      <c r="E119" s="154">
        <v>161</v>
      </c>
      <c r="F119" s="97"/>
    </row>
    <row r="120" spans="1:6" ht="40.5">
      <c r="A120" s="57" t="s">
        <v>217</v>
      </c>
      <c r="B120" s="57" t="s">
        <v>213</v>
      </c>
      <c r="C120" s="154">
        <v>152</v>
      </c>
      <c r="D120" s="154">
        <v>134</v>
      </c>
      <c r="E120" s="154">
        <v>165</v>
      </c>
      <c r="F120" s="97"/>
    </row>
    <row r="121" spans="1:6" ht="13.5">
      <c r="A121" s="170" t="s">
        <v>218</v>
      </c>
      <c r="B121" s="170"/>
      <c r="C121" s="155"/>
      <c r="D121" s="155"/>
      <c r="E121" s="155"/>
      <c r="F121" s="160"/>
    </row>
    <row r="122" spans="1:6" ht="40.5">
      <c r="A122" s="57" t="s">
        <v>219</v>
      </c>
      <c r="B122" s="57" t="s">
        <v>213</v>
      </c>
      <c r="C122" s="154">
        <v>123</v>
      </c>
      <c r="D122" s="154">
        <v>73</v>
      </c>
      <c r="E122" s="154">
        <v>59</v>
      </c>
      <c r="F122" s="97"/>
    </row>
    <row r="123" spans="1:6" ht="40.5">
      <c r="A123" s="57" t="s">
        <v>220</v>
      </c>
      <c r="B123" s="57" t="s">
        <v>213</v>
      </c>
      <c r="C123" s="154">
        <v>148</v>
      </c>
      <c r="D123" s="154">
        <v>130</v>
      </c>
      <c r="E123" s="154">
        <v>90</v>
      </c>
      <c r="F123" s="97"/>
    </row>
    <row r="124" spans="1:6" ht="13.5">
      <c r="A124" s="170" t="s">
        <v>221</v>
      </c>
      <c r="B124" s="170"/>
      <c r="C124" s="156"/>
      <c r="D124" s="155"/>
      <c r="E124" s="156"/>
      <c r="F124" s="160"/>
    </row>
    <row r="125" spans="1:6" ht="40.5">
      <c r="A125" s="57" t="s">
        <v>222</v>
      </c>
      <c r="B125" s="57" t="s">
        <v>223</v>
      </c>
      <c r="C125" s="157" t="s">
        <v>27</v>
      </c>
      <c r="D125" s="157">
        <v>0.32</v>
      </c>
      <c r="E125" s="157">
        <v>0.28000000000000003</v>
      </c>
      <c r="F125" s="97"/>
    </row>
    <row r="126" spans="1:6" ht="40.5">
      <c r="A126" s="57" t="s">
        <v>224</v>
      </c>
      <c r="B126" s="57" t="s">
        <v>223</v>
      </c>
      <c r="C126" s="131" t="s">
        <v>27</v>
      </c>
      <c r="D126" s="158">
        <v>0.42</v>
      </c>
      <c r="E126" s="158">
        <v>0.39</v>
      </c>
      <c r="F126" s="97" t="s">
        <v>225</v>
      </c>
    </row>
  </sheetData>
  <sheetProtection algorithmName="SHA-512" hashValue="KTfO5sTn86S81RK2YLARFj0u9uD2AZgIubbLM6E6VJlHjIkKN1M0U2BJI/XaTiWrPVT03GzjD3fq4GsN5Kt7XQ==" saltValue="H6TJlhQGVnvrm7Ghdm67Rg==" spinCount="100000"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422A4-B8AC-4374-94D5-95E59FEF43D5}">
  <sheetPr>
    <pageSetUpPr fitToPage="1"/>
  </sheetPr>
  <dimension ref="A1:H85"/>
  <sheetViews>
    <sheetView workbookViewId="0">
      <selection activeCell="A76" sqref="A76:XFD76"/>
    </sheetView>
  </sheetViews>
  <sheetFormatPr defaultColWidth="9.140625" defaultRowHeight="12.6"/>
  <cols>
    <col min="1" max="1" width="17.85546875" style="105" customWidth="1"/>
    <col min="2" max="2" width="13.42578125" style="105" customWidth="1"/>
    <col min="3" max="3" width="10.140625" style="105" customWidth="1"/>
    <col min="4" max="5" width="8.85546875" style="105" customWidth="1"/>
    <col min="6" max="6" width="8.42578125" style="105" customWidth="1"/>
    <col min="7" max="7" width="62.85546875" style="105" customWidth="1"/>
    <col min="8" max="8" width="62.42578125" style="105" customWidth="1"/>
    <col min="9" max="9" width="8.85546875" customWidth="1"/>
  </cols>
  <sheetData>
    <row r="1" spans="1:8" s="1" customFormat="1" ht="81" customHeight="1">
      <c r="A1" s="104"/>
      <c r="B1" s="104"/>
      <c r="C1" s="104"/>
      <c r="D1" s="104"/>
      <c r="E1" s="104"/>
      <c r="F1" s="104"/>
      <c r="G1" s="104"/>
    </row>
    <row r="2" spans="1:8" s="1" customFormat="1" ht="18" customHeight="1">
      <c r="A2" s="178"/>
      <c r="B2" s="113"/>
      <c r="C2" s="113"/>
      <c r="D2" s="113"/>
      <c r="E2" s="113"/>
      <c r="F2" s="113"/>
    </row>
    <row r="3" spans="1:8" ht="1.5" customHeight="1">
      <c r="A3" s="92"/>
      <c r="B3" s="114"/>
      <c r="C3" s="114"/>
      <c r="D3" s="114"/>
      <c r="E3" s="114"/>
      <c r="F3" s="114"/>
      <c r="G3"/>
      <c r="H3"/>
    </row>
    <row r="4" spans="1:8" ht="13.5">
      <c r="A4" s="10"/>
      <c r="B4" s="10" t="s">
        <v>0</v>
      </c>
      <c r="C4" s="239">
        <v>2018</v>
      </c>
      <c r="D4" s="11" t="s">
        <v>1</v>
      </c>
      <c r="E4" s="11" t="s">
        <v>2</v>
      </c>
      <c r="F4" s="11" t="s">
        <v>3</v>
      </c>
      <c r="G4" s="12" t="s">
        <v>4</v>
      </c>
      <c r="H4"/>
    </row>
    <row r="5" spans="1:8" ht="27">
      <c r="A5" s="108" t="s">
        <v>226</v>
      </c>
      <c r="B5" s="108"/>
      <c r="C5" s="108"/>
      <c r="D5" s="108"/>
      <c r="E5" s="108"/>
      <c r="F5" s="108"/>
      <c r="G5" s="109"/>
      <c r="H5"/>
    </row>
    <row r="6" spans="1:8" ht="13.5">
      <c r="A6" s="80" t="s">
        <v>227</v>
      </c>
      <c r="B6" s="80" t="s">
        <v>228</v>
      </c>
      <c r="C6" s="197">
        <v>4186</v>
      </c>
      <c r="D6" s="197">
        <v>4248</v>
      </c>
      <c r="E6" s="197">
        <v>2901</v>
      </c>
      <c r="F6" s="197">
        <v>2665</v>
      </c>
      <c r="G6" s="30"/>
      <c r="H6"/>
    </row>
    <row r="7" spans="1:8" ht="19.5" customHeight="1">
      <c r="A7" s="106" t="s">
        <v>229</v>
      </c>
      <c r="B7" s="106" t="s">
        <v>228</v>
      </c>
      <c r="C7" s="199">
        <v>2849</v>
      </c>
      <c r="D7" s="199">
        <v>2435</v>
      </c>
      <c r="E7" s="199">
        <v>2111</v>
      </c>
      <c r="F7" s="199">
        <v>2104</v>
      </c>
      <c r="G7" s="34"/>
      <c r="H7"/>
    </row>
    <row r="8" spans="1:8" s="14" customFormat="1" ht="30" customHeight="1">
      <c r="A8" s="106" t="s">
        <v>230</v>
      </c>
      <c r="B8" s="106" t="s">
        <v>228</v>
      </c>
      <c r="C8" s="200">
        <v>922</v>
      </c>
      <c r="D8" s="200">
        <v>1386</v>
      </c>
      <c r="E8" s="200">
        <v>537</v>
      </c>
      <c r="F8" s="199">
        <v>494</v>
      </c>
      <c r="G8" s="34" t="s">
        <v>231</v>
      </c>
    </row>
    <row r="9" spans="1:8" ht="30" customHeight="1">
      <c r="A9" s="106" t="s">
        <v>232</v>
      </c>
      <c r="B9" s="106" t="s">
        <v>228</v>
      </c>
      <c r="C9" s="200">
        <v>415</v>
      </c>
      <c r="D9" s="200">
        <v>427</v>
      </c>
      <c r="E9" s="200">
        <v>253</v>
      </c>
      <c r="F9" s="199">
        <v>67</v>
      </c>
      <c r="G9" s="34" t="s">
        <v>233</v>
      </c>
      <c r="H9"/>
    </row>
    <row r="10" spans="1:8" ht="13.5">
      <c r="A10" s="30" t="s">
        <v>234</v>
      </c>
      <c r="B10" s="30" t="s">
        <v>228</v>
      </c>
      <c r="C10" s="194">
        <v>1359</v>
      </c>
      <c r="D10" s="194">
        <v>984</v>
      </c>
      <c r="E10" s="194">
        <v>81</v>
      </c>
      <c r="F10" s="194">
        <v>61</v>
      </c>
      <c r="G10" s="30"/>
      <c r="H10"/>
    </row>
    <row r="11" spans="1:8" ht="27">
      <c r="A11" s="111" t="s">
        <v>235</v>
      </c>
      <c r="B11" s="111" t="s">
        <v>228</v>
      </c>
      <c r="C11" s="201">
        <v>11805</v>
      </c>
      <c r="D11" s="201">
        <v>11356</v>
      </c>
      <c r="E11" s="201">
        <v>8575</v>
      </c>
      <c r="F11" s="201">
        <v>7432</v>
      </c>
      <c r="G11" s="110"/>
      <c r="H11"/>
    </row>
    <row r="12" spans="1:8" ht="33.950000000000003" customHeight="1">
      <c r="A12" s="111" t="s">
        <v>236</v>
      </c>
      <c r="B12" s="111" t="s">
        <v>228</v>
      </c>
      <c r="C12" s="201">
        <v>1359</v>
      </c>
      <c r="D12" s="201">
        <v>984</v>
      </c>
      <c r="E12" s="201">
        <v>81</v>
      </c>
      <c r="F12" s="201">
        <v>61</v>
      </c>
      <c r="G12" s="110"/>
      <c r="H12"/>
    </row>
    <row r="13" spans="1:8" ht="80.45" customHeight="1">
      <c r="A13" s="30" t="s">
        <v>237</v>
      </c>
      <c r="B13" s="30" t="s">
        <v>228</v>
      </c>
      <c r="C13" s="194">
        <v>84158</v>
      </c>
      <c r="D13" s="194">
        <v>87765</v>
      </c>
      <c r="E13" s="194">
        <v>16919</v>
      </c>
      <c r="F13" s="194">
        <v>7481</v>
      </c>
      <c r="G13" s="30" t="s">
        <v>238</v>
      </c>
      <c r="H13"/>
    </row>
    <row r="14" spans="1:8" ht="74.099999999999994" customHeight="1">
      <c r="A14" s="111" t="s">
        <v>239</v>
      </c>
      <c r="B14" s="111" t="s">
        <v>228</v>
      </c>
      <c r="C14" s="201">
        <v>69338</v>
      </c>
      <c r="D14" s="201">
        <v>74290</v>
      </c>
      <c r="E14" s="201">
        <v>9909</v>
      </c>
      <c r="F14" s="201">
        <v>4558</v>
      </c>
      <c r="G14" s="110" t="s">
        <v>240</v>
      </c>
      <c r="H14"/>
    </row>
    <row r="15" spans="1:8" ht="35.1" customHeight="1">
      <c r="A15" s="111" t="s">
        <v>241</v>
      </c>
      <c r="B15" s="111" t="s">
        <v>228</v>
      </c>
      <c r="C15" s="201">
        <v>12223</v>
      </c>
      <c r="D15" s="201">
        <v>11567</v>
      </c>
      <c r="E15" s="201">
        <v>5660</v>
      </c>
      <c r="F15" s="201">
        <v>1820</v>
      </c>
      <c r="G15" s="110"/>
      <c r="H15"/>
    </row>
    <row r="16" spans="1:8" ht="30" customHeight="1">
      <c r="A16" s="111" t="s">
        <v>187</v>
      </c>
      <c r="B16" s="111" t="s">
        <v>228</v>
      </c>
      <c r="C16" s="201">
        <v>2596</v>
      </c>
      <c r="D16" s="201">
        <v>1908</v>
      </c>
      <c r="E16" s="201">
        <v>1351</v>
      </c>
      <c r="F16" s="201">
        <v>1103</v>
      </c>
      <c r="G16" s="110" t="s">
        <v>242</v>
      </c>
      <c r="H16"/>
    </row>
    <row r="17" spans="1:8" ht="23.1" customHeight="1">
      <c r="A17" s="30" t="s">
        <v>243</v>
      </c>
      <c r="B17" s="30" t="s">
        <v>228</v>
      </c>
      <c r="C17" s="194">
        <v>89702</v>
      </c>
      <c r="D17" s="194">
        <v>92996</v>
      </c>
      <c r="E17" s="194">
        <v>19901</v>
      </c>
      <c r="F17" s="194">
        <v>10207</v>
      </c>
      <c r="G17" s="30"/>
      <c r="H17"/>
    </row>
    <row r="18" spans="1:8" ht="39.950000000000003" customHeight="1">
      <c r="A18" s="30" t="s">
        <v>244</v>
      </c>
      <c r="B18" s="30" t="s">
        <v>228</v>
      </c>
      <c r="C18" s="194">
        <v>77479</v>
      </c>
      <c r="D18" s="194">
        <v>81429</v>
      </c>
      <c r="E18" s="194">
        <v>14241</v>
      </c>
      <c r="F18" s="194">
        <v>8387</v>
      </c>
      <c r="G18" s="30" t="s">
        <v>245</v>
      </c>
      <c r="H18"/>
    </row>
    <row r="19" spans="1:8" ht="13.5">
      <c r="A19" s="103" t="s">
        <v>246</v>
      </c>
      <c r="B19" s="103"/>
      <c r="C19" s="195">
        <v>0</v>
      </c>
      <c r="D19" s="195">
        <v>0</v>
      </c>
      <c r="E19" s="195">
        <v>0</v>
      </c>
      <c r="F19" s="195">
        <v>0</v>
      </c>
      <c r="G19" s="103"/>
      <c r="H19"/>
    </row>
    <row r="20" spans="1:8" ht="47.1" customHeight="1">
      <c r="A20" s="111" t="s">
        <v>247</v>
      </c>
      <c r="B20" s="111" t="s">
        <v>228</v>
      </c>
      <c r="C20" s="201">
        <v>69343</v>
      </c>
      <c r="D20" s="201">
        <v>70303</v>
      </c>
      <c r="E20" s="201">
        <v>27249</v>
      </c>
      <c r="F20" s="201">
        <v>9409</v>
      </c>
      <c r="G20" s="110"/>
      <c r="H20"/>
    </row>
    <row r="21" spans="1:8" ht="60.6" customHeight="1">
      <c r="A21" s="111" t="s">
        <v>248</v>
      </c>
      <c r="B21" s="111" t="s">
        <v>228</v>
      </c>
      <c r="C21" s="201">
        <v>69343</v>
      </c>
      <c r="D21" s="201">
        <v>70303</v>
      </c>
      <c r="E21" s="201">
        <v>27249</v>
      </c>
      <c r="F21" s="201">
        <v>8387</v>
      </c>
      <c r="G21" s="110" t="s">
        <v>249</v>
      </c>
      <c r="H21"/>
    </row>
    <row r="22" spans="1:8" ht="56.1" customHeight="1">
      <c r="A22" s="111" t="s">
        <v>250</v>
      </c>
      <c r="B22" s="111" t="s">
        <v>228</v>
      </c>
      <c r="C22" s="201" t="s">
        <v>27</v>
      </c>
      <c r="D22" s="201" t="s">
        <v>27</v>
      </c>
      <c r="E22" s="201" t="s">
        <v>27</v>
      </c>
      <c r="F22" s="201">
        <v>1022</v>
      </c>
      <c r="G22" s="110" t="s">
        <v>251</v>
      </c>
      <c r="H22"/>
    </row>
    <row r="23" spans="1:8" ht="40.5">
      <c r="A23" s="111" t="s">
        <v>252</v>
      </c>
      <c r="B23" s="111" t="s">
        <v>38</v>
      </c>
      <c r="C23" s="201">
        <v>100</v>
      </c>
      <c r="D23" s="201">
        <v>100</v>
      </c>
      <c r="E23" s="201">
        <v>100</v>
      </c>
      <c r="F23" s="201">
        <v>65</v>
      </c>
      <c r="G23" s="110"/>
      <c r="H23"/>
    </row>
    <row r="24" spans="1:8" ht="27">
      <c r="A24" s="110" t="s">
        <v>253</v>
      </c>
      <c r="B24" s="110" t="s">
        <v>38</v>
      </c>
      <c r="C24" s="202">
        <v>0</v>
      </c>
      <c r="D24" s="202">
        <v>0</v>
      </c>
      <c r="E24" s="202">
        <v>0</v>
      </c>
      <c r="F24" s="202">
        <v>35</v>
      </c>
      <c r="G24" s="110"/>
      <c r="H24"/>
    </row>
    <row r="25" spans="1:8" ht="27">
      <c r="A25" s="103" t="s">
        <v>254</v>
      </c>
      <c r="B25" s="103"/>
      <c r="C25" s="195">
        <v>0</v>
      </c>
      <c r="D25" s="195">
        <v>0</v>
      </c>
      <c r="E25" s="195">
        <v>0</v>
      </c>
      <c r="F25" s="195">
        <v>0</v>
      </c>
      <c r="G25" s="103"/>
      <c r="H25"/>
    </row>
    <row r="26" spans="1:8" ht="13.5">
      <c r="A26" s="30" t="s">
        <v>227</v>
      </c>
      <c r="B26" s="30" t="s">
        <v>255</v>
      </c>
      <c r="C26" s="194">
        <v>301</v>
      </c>
      <c r="D26" s="194">
        <v>301</v>
      </c>
      <c r="E26" s="194">
        <v>203</v>
      </c>
      <c r="F26" s="194">
        <v>180</v>
      </c>
      <c r="G26" s="30"/>
      <c r="H26"/>
    </row>
    <row r="27" spans="1:8" ht="13.5">
      <c r="A27" s="110" t="s">
        <v>229</v>
      </c>
      <c r="B27" s="110" t="s">
        <v>255</v>
      </c>
      <c r="C27" s="202">
        <v>205</v>
      </c>
      <c r="D27" s="202">
        <v>173</v>
      </c>
      <c r="E27" s="202">
        <v>148</v>
      </c>
      <c r="F27" s="202">
        <v>142</v>
      </c>
      <c r="G27" s="110"/>
      <c r="H27"/>
    </row>
    <row r="28" spans="1:8" ht="13.5">
      <c r="A28" s="110" t="s">
        <v>230</v>
      </c>
      <c r="B28" s="110" t="s">
        <v>255</v>
      </c>
      <c r="C28" s="202">
        <v>66</v>
      </c>
      <c r="D28" s="202">
        <v>98</v>
      </c>
      <c r="E28" s="202">
        <v>38</v>
      </c>
      <c r="F28" s="202">
        <v>33</v>
      </c>
      <c r="G28" s="110"/>
      <c r="H28"/>
    </row>
    <row r="29" spans="1:8" ht="27">
      <c r="A29" s="110" t="s">
        <v>232</v>
      </c>
      <c r="B29" s="110" t="s">
        <v>255</v>
      </c>
      <c r="C29" s="202">
        <v>30</v>
      </c>
      <c r="D29" s="202">
        <v>30</v>
      </c>
      <c r="E29" s="202">
        <v>18</v>
      </c>
      <c r="F29" s="202">
        <v>4</v>
      </c>
      <c r="G29" s="110"/>
      <c r="H29"/>
    </row>
    <row r="30" spans="1:8" ht="13.5">
      <c r="A30" s="30" t="s">
        <v>234</v>
      </c>
      <c r="B30" s="30" t="s">
        <v>255</v>
      </c>
      <c r="C30" s="194">
        <v>98</v>
      </c>
      <c r="D30" s="194">
        <v>70</v>
      </c>
      <c r="E30" s="194">
        <v>6</v>
      </c>
      <c r="F30" s="194">
        <v>4</v>
      </c>
      <c r="G30" s="30"/>
      <c r="H30"/>
    </row>
    <row r="31" spans="1:8" ht="27">
      <c r="A31" s="110" t="s">
        <v>256</v>
      </c>
      <c r="B31" s="110" t="s">
        <v>255</v>
      </c>
      <c r="C31" s="202">
        <v>850</v>
      </c>
      <c r="D31" s="202">
        <v>805</v>
      </c>
      <c r="E31" s="202">
        <v>601</v>
      </c>
      <c r="F31" s="202">
        <v>501</v>
      </c>
      <c r="G31" s="110"/>
      <c r="H31"/>
    </row>
    <row r="32" spans="1:8" ht="35.450000000000003" customHeight="1">
      <c r="A32" s="110" t="s">
        <v>236</v>
      </c>
      <c r="B32" s="110" t="s">
        <v>255</v>
      </c>
      <c r="C32" s="202">
        <v>98</v>
      </c>
      <c r="D32" s="202">
        <v>70</v>
      </c>
      <c r="E32" s="202">
        <v>6</v>
      </c>
      <c r="F32" s="202">
        <v>4</v>
      </c>
      <c r="G32" s="110"/>
      <c r="H32"/>
    </row>
    <row r="33" spans="1:8" ht="89.1" customHeight="1">
      <c r="A33" s="30" t="s">
        <v>237</v>
      </c>
      <c r="B33" s="30" t="s">
        <v>255</v>
      </c>
      <c r="C33" s="194">
        <v>6060</v>
      </c>
      <c r="D33" s="194">
        <v>6224</v>
      </c>
      <c r="E33" s="194">
        <v>1185</v>
      </c>
      <c r="F33" s="194">
        <v>504</v>
      </c>
      <c r="G33" s="30" t="s">
        <v>238</v>
      </c>
      <c r="H33"/>
    </row>
    <row r="34" spans="1:8" ht="69.95" customHeight="1">
      <c r="A34" s="110" t="s">
        <v>239</v>
      </c>
      <c r="B34" s="110" t="s">
        <v>255</v>
      </c>
      <c r="C34" s="202">
        <v>4993</v>
      </c>
      <c r="D34" s="202">
        <v>5269</v>
      </c>
      <c r="E34" s="202">
        <v>694</v>
      </c>
      <c r="F34" s="202">
        <v>307</v>
      </c>
      <c r="G34" s="110" t="s">
        <v>240</v>
      </c>
      <c r="H34"/>
    </row>
    <row r="35" spans="1:8" ht="30" customHeight="1">
      <c r="A35" s="110" t="s">
        <v>241</v>
      </c>
      <c r="B35" s="110" t="s">
        <v>255</v>
      </c>
      <c r="C35" s="202">
        <v>880</v>
      </c>
      <c r="D35" s="202">
        <v>820</v>
      </c>
      <c r="E35" s="202">
        <v>396</v>
      </c>
      <c r="F35" s="202">
        <v>123</v>
      </c>
      <c r="G35" s="110"/>
      <c r="H35"/>
    </row>
    <row r="36" spans="1:8" ht="30" customHeight="1">
      <c r="A36" s="110" t="s">
        <v>187</v>
      </c>
      <c r="B36" s="110" t="s">
        <v>255</v>
      </c>
      <c r="C36" s="202">
        <v>187</v>
      </c>
      <c r="D36" s="202">
        <v>135</v>
      </c>
      <c r="E36" s="202">
        <v>95</v>
      </c>
      <c r="F36" s="202">
        <v>74</v>
      </c>
      <c r="G36" s="110" t="s">
        <v>242</v>
      </c>
      <c r="H36"/>
    </row>
    <row r="37" spans="1:8" ht="27">
      <c r="A37" s="30" t="s">
        <v>243</v>
      </c>
      <c r="B37" s="30" t="s">
        <v>255</v>
      </c>
      <c r="C37" s="194">
        <v>6460</v>
      </c>
      <c r="D37" s="194">
        <v>6595</v>
      </c>
      <c r="E37" s="194">
        <v>1394</v>
      </c>
      <c r="F37" s="194">
        <v>688</v>
      </c>
      <c r="G37" s="30"/>
      <c r="H37"/>
    </row>
    <row r="38" spans="1:8" ht="27">
      <c r="A38" s="103" t="s">
        <v>254</v>
      </c>
      <c r="B38" s="103"/>
      <c r="C38" s="195">
        <v>0</v>
      </c>
      <c r="D38" s="195">
        <v>0</v>
      </c>
      <c r="E38" s="195">
        <v>0</v>
      </c>
      <c r="F38" s="195">
        <v>0</v>
      </c>
      <c r="G38" s="103"/>
      <c r="H38"/>
    </row>
    <row r="39" spans="1:8" ht="27">
      <c r="A39" s="30" t="s">
        <v>243</v>
      </c>
      <c r="B39" s="30" t="s">
        <v>255</v>
      </c>
      <c r="C39" s="194">
        <v>6460</v>
      </c>
      <c r="D39" s="194">
        <v>6596</v>
      </c>
      <c r="E39" s="194">
        <v>1394</v>
      </c>
      <c r="F39" s="194">
        <v>688</v>
      </c>
      <c r="G39" s="30"/>
      <c r="H39"/>
    </row>
    <row r="40" spans="1:8" ht="27">
      <c r="A40" s="110" t="s">
        <v>257</v>
      </c>
      <c r="B40" s="110" t="s">
        <v>255</v>
      </c>
      <c r="C40" s="202">
        <v>587</v>
      </c>
      <c r="D40" s="202">
        <v>507</v>
      </c>
      <c r="E40" s="202">
        <v>304</v>
      </c>
      <c r="F40" s="202">
        <v>258</v>
      </c>
      <c r="G40" s="110"/>
      <c r="H40"/>
    </row>
    <row r="41" spans="1:8" ht="27">
      <c r="A41" s="110" t="s">
        <v>258</v>
      </c>
      <c r="B41" s="110" t="s">
        <v>255</v>
      </c>
      <c r="C41" s="202">
        <v>4993</v>
      </c>
      <c r="D41" s="202">
        <v>5269</v>
      </c>
      <c r="E41" s="202">
        <v>694</v>
      </c>
      <c r="F41" s="202">
        <v>307</v>
      </c>
      <c r="G41" s="110"/>
      <c r="H41"/>
    </row>
    <row r="42" spans="1:8" ht="27">
      <c r="A42" s="110" t="s">
        <v>259</v>
      </c>
      <c r="B42" s="110" t="s">
        <v>255</v>
      </c>
      <c r="C42" s="202">
        <v>880</v>
      </c>
      <c r="D42" s="202">
        <v>820</v>
      </c>
      <c r="E42" s="202">
        <v>396</v>
      </c>
      <c r="F42" s="202">
        <v>123</v>
      </c>
      <c r="G42" s="110"/>
      <c r="H42"/>
    </row>
    <row r="43" spans="1:8" ht="27">
      <c r="A43" s="103" t="s">
        <v>260</v>
      </c>
      <c r="B43" s="103"/>
      <c r="C43" s="195">
        <v>0</v>
      </c>
      <c r="D43" s="195">
        <v>0</v>
      </c>
      <c r="E43" s="195">
        <v>0</v>
      </c>
      <c r="F43" s="195">
        <v>0</v>
      </c>
      <c r="G43" s="103"/>
      <c r="H43"/>
    </row>
    <row r="44" spans="1:8" ht="13.5">
      <c r="A44" s="30" t="s">
        <v>261</v>
      </c>
      <c r="B44" s="30" t="s">
        <v>262</v>
      </c>
      <c r="C44" s="194">
        <v>63140</v>
      </c>
      <c r="D44" s="194">
        <v>55070</v>
      </c>
      <c r="E44" s="194">
        <v>44928</v>
      </c>
      <c r="F44" s="194">
        <v>40030</v>
      </c>
      <c r="G44" s="30"/>
      <c r="H44"/>
    </row>
    <row r="45" spans="1:8" ht="13.5">
      <c r="A45" s="110" t="s">
        <v>263</v>
      </c>
      <c r="B45" s="110" t="s">
        <v>262</v>
      </c>
      <c r="C45" s="202">
        <v>47133</v>
      </c>
      <c r="D45" s="202">
        <v>41253</v>
      </c>
      <c r="E45" s="202">
        <v>33045</v>
      </c>
      <c r="F45" s="202">
        <v>28278</v>
      </c>
      <c r="G45" s="110"/>
      <c r="H45"/>
    </row>
    <row r="46" spans="1:8" ht="27">
      <c r="A46" s="238" t="s">
        <v>264</v>
      </c>
      <c r="B46" s="110" t="s">
        <v>262</v>
      </c>
      <c r="C46" s="202">
        <v>2936</v>
      </c>
      <c r="D46" s="202">
        <v>2909</v>
      </c>
      <c r="E46" s="202">
        <v>0</v>
      </c>
      <c r="F46" s="202">
        <v>0</v>
      </c>
      <c r="G46" s="110"/>
      <c r="H46"/>
    </row>
    <row r="47" spans="1:8" ht="27">
      <c r="A47" s="238" t="s">
        <v>265</v>
      </c>
      <c r="B47" s="110" t="s">
        <v>262</v>
      </c>
      <c r="C47" s="202">
        <v>44196</v>
      </c>
      <c r="D47" s="202">
        <v>38344</v>
      </c>
      <c r="E47" s="202">
        <v>33045</v>
      </c>
      <c r="F47" s="202">
        <v>28278</v>
      </c>
      <c r="G47" s="110"/>
      <c r="H47"/>
    </row>
    <row r="48" spans="1:8" ht="30" customHeight="1">
      <c r="A48" s="110" t="s">
        <v>266</v>
      </c>
      <c r="B48" s="110" t="s">
        <v>262</v>
      </c>
      <c r="C48" s="202">
        <v>16007</v>
      </c>
      <c r="D48" s="202">
        <v>13817</v>
      </c>
      <c r="E48" s="202">
        <v>11883</v>
      </c>
      <c r="F48" s="202">
        <v>11753</v>
      </c>
      <c r="G48" s="110"/>
      <c r="H48"/>
    </row>
    <row r="49" spans="1:8" ht="30" customHeight="1">
      <c r="A49" s="30" t="s">
        <v>267</v>
      </c>
      <c r="B49" s="30" t="s">
        <v>38</v>
      </c>
      <c r="C49" s="194">
        <v>94</v>
      </c>
      <c r="D49" s="194">
        <v>93</v>
      </c>
      <c r="E49" s="194">
        <v>100</v>
      </c>
      <c r="F49" s="194">
        <v>100</v>
      </c>
      <c r="G49" s="30" t="s">
        <v>268</v>
      </c>
      <c r="H49"/>
    </row>
    <row r="50" spans="1:8" ht="27">
      <c r="A50" s="30" t="s">
        <v>269</v>
      </c>
      <c r="B50" s="30" t="s">
        <v>270</v>
      </c>
      <c r="C50" s="194">
        <v>4547</v>
      </c>
      <c r="D50" s="194">
        <v>3906</v>
      </c>
      <c r="E50" s="194">
        <v>3146</v>
      </c>
      <c r="F50" s="194">
        <v>2699</v>
      </c>
      <c r="G50" s="30"/>
      <c r="H50"/>
    </row>
    <row r="51" spans="1:8" ht="13.5">
      <c r="A51" s="110" t="s">
        <v>263</v>
      </c>
      <c r="B51" s="110" t="s">
        <v>270</v>
      </c>
      <c r="C51" s="202">
        <v>3394</v>
      </c>
      <c r="D51" s="202">
        <v>2926</v>
      </c>
      <c r="E51" s="202">
        <v>2314</v>
      </c>
      <c r="F51" s="202">
        <v>1907</v>
      </c>
      <c r="G51" s="110"/>
      <c r="H51"/>
    </row>
    <row r="52" spans="1:8" ht="13.5">
      <c r="A52" s="110" t="s">
        <v>266</v>
      </c>
      <c r="B52" s="110" t="s">
        <v>270</v>
      </c>
      <c r="C52" s="202">
        <v>1153</v>
      </c>
      <c r="D52" s="202">
        <v>980</v>
      </c>
      <c r="E52" s="202">
        <v>832</v>
      </c>
      <c r="F52" s="202">
        <v>793</v>
      </c>
      <c r="G52" s="110"/>
      <c r="H52"/>
    </row>
    <row r="53" spans="1:8" ht="27">
      <c r="A53" s="103" t="s">
        <v>271</v>
      </c>
      <c r="B53" s="103"/>
      <c r="C53" s="195">
        <v>0</v>
      </c>
      <c r="D53" s="195">
        <v>0</v>
      </c>
      <c r="E53" s="195">
        <v>0</v>
      </c>
      <c r="F53" s="195">
        <v>0</v>
      </c>
      <c r="G53" s="103"/>
      <c r="H53"/>
    </row>
    <row r="54" spans="1:8" ht="13.5">
      <c r="A54" s="30" t="s">
        <v>272</v>
      </c>
      <c r="B54" s="30" t="s">
        <v>273</v>
      </c>
      <c r="C54" s="194">
        <v>151</v>
      </c>
      <c r="D54" s="194">
        <v>121</v>
      </c>
      <c r="E54" s="194">
        <v>67</v>
      </c>
      <c r="F54" s="194">
        <v>46</v>
      </c>
      <c r="G54" s="30"/>
      <c r="H54"/>
    </row>
    <row r="55" spans="1:8" ht="13.5">
      <c r="A55" s="30" t="s">
        <v>274</v>
      </c>
      <c r="B55" s="30" t="s">
        <v>275</v>
      </c>
      <c r="C55" s="194">
        <v>11</v>
      </c>
      <c r="D55" s="194">
        <v>9</v>
      </c>
      <c r="E55" s="194">
        <v>5</v>
      </c>
      <c r="F55" s="194">
        <v>3</v>
      </c>
      <c r="G55" s="30"/>
      <c r="H55"/>
    </row>
    <row r="56" spans="1:8" ht="13.5">
      <c r="A56" s="30" t="s">
        <v>276</v>
      </c>
      <c r="B56" s="30" t="s">
        <v>277</v>
      </c>
      <c r="C56" s="194">
        <v>210523</v>
      </c>
      <c r="D56" s="194">
        <v>170896</v>
      </c>
      <c r="E56" s="194">
        <v>124636</v>
      </c>
      <c r="F56" s="194">
        <v>80943</v>
      </c>
      <c r="G56" s="30"/>
      <c r="H56"/>
    </row>
    <row r="57" spans="1:8" ht="13.5">
      <c r="A57" s="30" t="s">
        <v>278</v>
      </c>
      <c r="B57" s="30" t="s">
        <v>279</v>
      </c>
      <c r="C57" s="194">
        <v>15</v>
      </c>
      <c r="D57" s="194">
        <v>12</v>
      </c>
      <c r="E57" s="194">
        <v>9</v>
      </c>
      <c r="F57" s="194">
        <v>5</v>
      </c>
      <c r="G57" s="30"/>
      <c r="H57"/>
    </row>
    <row r="58" spans="1:8" ht="13.5">
      <c r="A58" s="30" t="s">
        <v>280</v>
      </c>
      <c r="B58" s="30" t="s">
        <v>273</v>
      </c>
      <c r="C58" s="194">
        <v>1854</v>
      </c>
      <c r="D58" s="194">
        <v>1675</v>
      </c>
      <c r="E58" s="194">
        <v>985</v>
      </c>
      <c r="F58" s="194">
        <v>718</v>
      </c>
      <c r="G58" s="30"/>
      <c r="H58"/>
    </row>
    <row r="59" spans="1:8" ht="27">
      <c r="A59" s="30" t="s">
        <v>281</v>
      </c>
      <c r="B59" s="30" t="s">
        <v>275</v>
      </c>
      <c r="C59" s="194">
        <v>133</v>
      </c>
      <c r="D59" s="194">
        <v>119</v>
      </c>
      <c r="E59" s="194">
        <v>69</v>
      </c>
      <c r="F59" s="194">
        <v>48</v>
      </c>
      <c r="G59" s="30"/>
      <c r="H59"/>
    </row>
    <row r="60" spans="1:8" ht="32.450000000000003" customHeight="1">
      <c r="A60" s="30" t="s">
        <v>282</v>
      </c>
      <c r="B60" s="30" t="s">
        <v>38</v>
      </c>
      <c r="C60" s="194">
        <v>49</v>
      </c>
      <c r="D60" s="194">
        <v>50</v>
      </c>
      <c r="E60" s="194">
        <v>54</v>
      </c>
      <c r="F60" s="194">
        <v>49</v>
      </c>
      <c r="G60" s="30"/>
      <c r="H60"/>
    </row>
    <row r="61" spans="1:8" ht="80.099999999999994" customHeight="1">
      <c r="A61" s="103" t="s">
        <v>239</v>
      </c>
      <c r="B61" s="103"/>
      <c r="C61" s="195">
        <v>0</v>
      </c>
      <c r="D61" s="195">
        <v>0</v>
      </c>
      <c r="E61" s="195">
        <v>0</v>
      </c>
      <c r="F61" s="195">
        <v>0</v>
      </c>
      <c r="G61" s="103" t="s">
        <v>283</v>
      </c>
      <c r="H61"/>
    </row>
    <row r="62" spans="1:8" ht="13.5">
      <c r="A62" s="30" t="s">
        <v>284</v>
      </c>
      <c r="B62" s="30" t="s">
        <v>285</v>
      </c>
      <c r="C62" s="194">
        <v>217421</v>
      </c>
      <c r="D62" s="194">
        <v>218501</v>
      </c>
      <c r="E62" s="194">
        <v>35537</v>
      </c>
      <c r="F62" s="194">
        <v>16370</v>
      </c>
      <c r="G62" s="30"/>
      <c r="H62"/>
    </row>
    <row r="63" spans="1:8" ht="13.5">
      <c r="A63" s="110" t="s">
        <v>286</v>
      </c>
      <c r="B63" s="110" t="s">
        <v>285</v>
      </c>
      <c r="C63" s="202">
        <v>207659</v>
      </c>
      <c r="D63" s="202">
        <v>208972</v>
      </c>
      <c r="E63" s="202">
        <v>31232</v>
      </c>
      <c r="F63" s="202">
        <v>15213</v>
      </c>
      <c r="G63" s="110"/>
      <c r="H63"/>
    </row>
    <row r="64" spans="1:8" ht="17.45" customHeight="1">
      <c r="A64" s="110" t="s">
        <v>287</v>
      </c>
      <c r="B64" s="110" t="s">
        <v>285</v>
      </c>
      <c r="C64" s="202">
        <v>9763</v>
      </c>
      <c r="D64" s="202">
        <v>9529</v>
      </c>
      <c r="E64" s="202">
        <v>4306</v>
      </c>
      <c r="F64" s="202">
        <v>1157</v>
      </c>
      <c r="G64" s="110"/>
      <c r="H64"/>
    </row>
    <row r="65" spans="1:8" ht="27">
      <c r="A65" s="30" t="s">
        <v>288</v>
      </c>
      <c r="B65" s="30" t="s">
        <v>289</v>
      </c>
      <c r="C65" s="194">
        <v>15657</v>
      </c>
      <c r="D65" s="194">
        <v>15496</v>
      </c>
      <c r="E65" s="194">
        <v>2489</v>
      </c>
      <c r="F65" s="194">
        <v>1104</v>
      </c>
      <c r="G65" s="30"/>
      <c r="H65"/>
    </row>
    <row r="66" spans="1:8" ht="13.5">
      <c r="A66" s="110" t="s">
        <v>286</v>
      </c>
      <c r="B66" s="110" t="s">
        <v>289</v>
      </c>
      <c r="C66" s="202">
        <v>14954</v>
      </c>
      <c r="D66" s="202">
        <v>14820</v>
      </c>
      <c r="E66" s="202">
        <v>2187</v>
      </c>
      <c r="F66" s="202">
        <v>1026</v>
      </c>
      <c r="G66" s="110"/>
      <c r="H66"/>
    </row>
    <row r="67" spans="1:8" ht="27">
      <c r="A67" s="110" t="s">
        <v>287</v>
      </c>
      <c r="B67" s="110" t="s">
        <v>289</v>
      </c>
      <c r="C67" s="202">
        <v>703</v>
      </c>
      <c r="D67" s="202">
        <v>676</v>
      </c>
      <c r="E67" s="202">
        <v>302</v>
      </c>
      <c r="F67" s="202">
        <v>78</v>
      </c>
      <c r="G67" s="110"/>
      <c r="H67"/>
    </row>
    <row r="68" spans="1:8" ht="27">
      <c r="A68" s="30" t="s">
        <v>226</v>
      </c>
      <c r="B68" s="30" t="s">
        <v>228</v>
      </c>
      <c r="C68" s="194">
        <v>69338</v>
      </c>
      <c r="D68" s="194">
        <v>74290</v>
      </c>
      <c r="E68" s="194">
        <v>9909</v>
      </c>
      <c r="F68" s="194">
        <v>4558</v>
      </c>
      <c r="G68" s="30"/>
      <c r="H68"/>
    </row>
    <row r="69" spans="1:8" ht="13.5">
      <c r="A69" s="110" t="s">
        <v>286</v>
      </c>
      <c r="B69" s="110" t="s">
        <v>228</v>
      </c>
      <c r="C69" s="202">
        <v>68089</v>
      </c>
      <c r="D69" s="202">
        <v>73108</v>
      </c>
      <c r="E69" s="202">
        <v>9432</v>
      </c>
      <c r="F69" s="202">
        <v>4416</v>
      </c>
      <c r="G69" s="110"/>
      <c r="H69"/>
    </row>
    <row r="70" spans="1:8" ht="15.95" customHeight="1">
      <c r="A70" s="110" t="s">
        <v>287</v>
      </c>
      <c r="B70" s="110" t="s">
        <v>228</v>
      </c>
      <c r="C70" s="202">
        <v>1249</v>
      </c>
      <c r="D70" s="202">
        <v>1182</v>
      </c>
      <c r="E70" s="202">
        <v>477</v>
      </c>
      <c r="F70" s="202">
        <v>142</v>
      </c>
      <c r="G70" s="110"/>
      <c r="H70"/>
    </row>
    <row r="71" spans="1:8" ht="73.5" customHeight="1">
      <c r="A71" s="103" t="s">
        <v>241</v>
      </c>
      <c r="B71" s="103"/>
      <c r="C71" s="195">
        <v>0</v>
      </c>
      <c r="D71" s="195">
        <v>0</v>
      </c>
      <c r="E71" s="195">
        <v>0</v>
      </c>
      <c r="F71" s="195">
        <v>0</v>
      </c>
      <c r="G71" s="103" t="s">
        <v>290</v>
      </c>
      <c r="H71"/>
    </row>
    <row r="72" spans="1:8" ht="13.5">
      <c r="A72" s="30" t="s">
        <v>284</v>
      </c>
      <c r="B72" s="30" t="s">
        <v>285</v>
      </c>
      <c r="C72" s="194">
        <v>107953</v>
      </c>
      <c r="D72" s="194">
        <v>109309</v>
      </c>
      <c r="E72" s="194">
        <v>55593</v>
      </c>
      <c r="F72" s="194">
        <v>19690</v>
      </c>
      <c r="G72" s="30"/>
      <c r="H72"/>
    </row>
    <row r="73" spans="1:8" ht="27">
      <c r="A73" s="30" t="s">
        <v>288</v>
      </c>
      <c r="B73" s="30" t="s">
        <v>289</v>
      </c>
      <c r="C73" s="194">
        <v>7774</v>
      </c>
      <c r="D73" s="194">
        <v>7752</v>
      </c>
      <c r="E73" s="194">
        <v>3893</v>
      </c>
      <c r="F73" s="194">
        <v>1328</v>
      </c>
      <c r="G73" s="30"/>
      <c r="H73"/>
    </row>
    <row r="74" spans="1:8" ht="39.950000000000003" customHeight="1">
      <c r="A74" s="103" t="s">
        <v>291</v>
      </c>
      <c r="B74" s="103"/>
      <c r="C74" s="195">
        <v>0</v>
      </c>
      <c r="D74" s="195">
        <v>0</v>
      </c>
      <c r="E74" s="195">
        <v>0</v>
      </c>
      <c r="F74" s="195">
        <v>0</v>
      </c>
      <c r="G74" s="103"/>
      <c r="H74"/>
    </row>
    <row r="75" spans="1:8" ht="47.1" customHeight="1">
      <c r="A75" s="30" t="s">
        <v>292</v>
      </c>
      <c r="B75" s="30" t="s">
        <v>293</v>
      </c>
      <c r="C75" s="194">
        <v>13886</v>
      </c>
      <c r="D75" s="194">
        <v>14100</v>
      </c>
      <c r="E75" s="194">
        <v>14280</v>
      </c>
      <c r="F75" s="194">
        <v>14830</v>
      </c>
      <c r="G75" s="30" t="s">
        <v>294</v>
      </c>
      <c r="H75"/>
    </row>
    <row r="76" spans="1:8" ht="47.1" customHeight="1">
      <c r="A76" s="103" t="s">
        <v>295</v>
      </c>
      <c r="B76" s="103"/>
      <c r="C76" s="195">
        <v>0</v>
      </c>
      <c r="D76" s="195">
        <v>0</v>
      </c>
      <c r="E76" s="195">
        <v>0</v>
      </c>
      <c r="F76" s="195">
        <v>0</v>
      </c>
      <c r="G76" s="103" t="s">
        <v>296</v>
      </c>
      <c r="H76"/>
    </row>
    <row r="77" spans="1:8" ht="44.1" customHeight="1">
      <c r="A77" s="30" t="s">
        <v>297</v>
      </c>
      <c r="B77" s="30" t="s">
        <v>38</v>
      </c>
      <c r="C77" s="194" t="s">
        <v>27</v>
      </c>
      <c r="D77" s="194">
        <v>35</v>
      </c>
      <c r="E77" s="194">
        <v>100</v>
      </c>
      <c r="F77" s="194">
        <v>100</v>
      </c>
      <c r="G77" s="30" t="s">
        <v>298</v>
      </c>
      <c r="H77"/>
    </row>
    <row r="78" spans="1:8" ht="13.5">
      <c r="A78" s="110" t="s">
        <v>299</v>
      </c>
      <c r="B78" s="110" t="s">
        <v>38</v>
      </c>
      <c r="C78" s="202" t="s">
        <v>27</v>
      </c>
      <c r="D78" s="203" t="s">
        <v>27</v>
      </c>
      <c r="E78" s="203">
        <v>27</v>
      </c>
      <c r="F78" s="203">
        <v>34</v>
      </c>
      <c r="G78" s="110"/>
      <c r="H78"/>
    </row>
    <row r="79" spans="1:8" ht="13.5">
      <c r="A79" s="110" t="s">
        <v>300</v>
      </c>
      <c r="B79" s="110" t="s">
        <v>38</v>
      </c>
      <c r="C79" s="202" t="s">
        <v>27</v>
      </c>
      <c r="D79" s="203" t="s">
        <v>27</v>
      </c>
      <c r="E79" s="203">
        <v>73</v>
      </c>
      <c r="F79" s="203">
        <v>66</v>
      </c>
      <c r="G79" s="110"/>
      <c r="H79"/>
    </row>
    <row r="80" spans="1:8" ht="48.95" customHeight="1">
      <c r="A80" s="30" t="s">
        <v>301</v>
      </c>
      <c r="B80" s="30" t="s">
        <v>302</v>
      </c>
      <c r="C80" s="194" t="s">
        <v>27</v>
      </c>
      <c r="D80" s="204" t="s">
        <v>27</v>
      </c>
      <c r="E80" s="204">
        <v>231</v>
      </c>
      <c r="F80" s="204">
        <v>262</v>
      </c>
      <c r="G80" s="30" t="s">
        <v>298</v>
      </c>
      <c r="H80"/>
    </row>
    <row r="81" spans="1:8" ht="27">
      <c r="A81" s="110" t="s">
        <v>299</v>
      </c>
      <c r="B81" s="110" t="s">
        <v>302</v>
      </c>
      <c r="C81" s="202" t="s">
        <v>27</v>
      </c>
      <c r="D81" s="203" t="s">
        <v>27</v>
      </c>
      <c r="E81" s="203">
        <v>63</v>
      </c>
      <c r="F81" s="203">
        <v>88</v>
      </c>
      <c r="G81" s="110"/>
      <c r="H81"/>
    </row>
    <row r="82" spans="1:8" ht="27">
      <c r="A82" s="110" t="s">
        <v>300</v>
      </c>
      <c r="B82" s="110" t="s">
        <v>302</v>
      </c>
      <c r="C82" s="202" t="s">
        <v>27</v>
      </c>
      <c r="D82" s="203" t="s">
        <v>27</v>
      </c>
      <c r="E82" s="203">
        <v>168</v>
      </c>
      <c r="F82" s="203">
        <v>174</v>
      </c>
      <c r="G82" s="110"/>
      <c r="H82"/>
    </row>
    <row r="83" spans="1:8" ht="57" customHeight="1">
      <c r="A83" s="30" t="s">
        <v>303</v>
      </c>
      <c r="B83" s="30" t="s">
        <v>304</v>
      </c>
      <c r="C83" s="194" t="s">
        <v>27</v>
      </c>
      <c r="D83" s="204" t="s">
        <v>27</v>
      </c>
      <c r="E83" s="204">
        <v>65</v>
      </c>
      <c r="F83" s="204">
        <v>75</v>
      </c>
      <c r="G83" s="30" t="s">
        <v>305</v>
      </c>
      <c r="H83"/>
    </row>
    <row r="84" spans="1:8" ht="13.5">
      <c r="A84" s="110" t="s">
        <v>299</v>
      </c>
      <c r="B84" s="110" t="s">
        <v>38</v>
      </c>
      <c r="C84" s="202" t="s">
        <v>27</v>
      </c>
      <c r="D84" s="203" t="s">
        <v>27</v>
      </c>
      <c r="E84" s="203">
        <v>41</v>
      </c>
      <c r="F84" s="203">
        <v>50</v>
      </c>
      <c r="G84" s="110"/>
      <c r="H84"/>
    </row>
    <row r="85" spans="1:8" ht="13.5">
      <c r="A85" s="110" t="s">
        <v>300</v>
      </c>
      <c r="B85" s="110" t="s">
        <v>38</v>
      </c>
      <c r="C85" s="202" t="s">
        <v>27</v>
      </c>
      <c r="D85" s="203" t="s">
        <v>27</v>
      </c>
      <c r="E85" s="203">
        <v>24</v>
      </c>
      <c r="F85" s="203">
        <v>25</v>
      </c>
      <c r="G85" s="110"/>
      <c r="H85"/>
    </row>
  </sheetData>
  <sheetProtection algorithmName="SHA-512" hashValue="gFVgSmMorwtmkEzQiEZnnQVTj6iMpnlQfKSvZdK02xO7v1tuaASPzIRBw3rZYFE7NBr6JsZHIxglK0qDF8Myxw==" saltValue="rlvw9FNG+EzYrUo9b4iKmw==" spinCount="100000" sheet="1" objects="1" scenarios="1"/>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887DF-9D40-4261-B8EB-905680A258A4}">
  <sheetPr>
    <pageSetUpPr fitToPage="1"/>
  </sheetPr>
  <dimension ref="A1:F119"/>
  <sheetViews>
    <sheetView workbookViewId="0">
      <selection activeCell="A5" sqref="A5"/>
    </sheetView>
  </sheetViews>
  <sheetFormatPr defaultColWidth="9.140625" defaultRowHeight="12.6"/>
  <cols>
    <col min="1" max="1" width="17.85546875" customWidth="1"/>
    <col min="2" max="2" width="13.42578125" customWidth="1"/>
    <col min="3" max="5" width="8.85546875" customWidth="1"/>
    <col min="6" max="6" width="72.42578125" customWidth="1"/>
    <col min="7" max="7" width="2.42578125" customWidth="1"/>
    <col min="8" max="14" width="8.85546875" customWidth="1"/>
  </cols>
  <sheetData>
    <row r="1" spans="1:6" s="1" customFormat="1" ht="81" customHeight="1"/>
    <row r="2" spans="1:6" s="1" customFormat="1" ht="18" customHeight="1"/>
    <row r="3" spans="1:6" ht="1.5" customHeight="1"/>
    <row r="4" spans="1:6" ht="13.5">
      <c r="A4" s="10"/>
      <c r="B4" s="10" t="s">
        <v>0</v>
      </c>
      <c r="C4" s="11" t="s">
        <v>1</v>
      </c>
      <c r="D4" s="11" t="s">
        <v>2</v>
      </c>
      <c r="E4" s="11" t="s">
        <v>3</v>
      </c>
      <c r="F4" s="12" t="s">
        <v>4</v>
      </c>
    </row>
    <row r="5" spans="1:6" ht="27">
      <c r="A5" s="79" t="s">
        <v>306</v>
      </c>
      <c r="B5" s="79"/>
      <c r="C5" s="93"/>
      <c r="D5" s="93"/>
      <c r="E5" s="93"/>
      <c r="F5" s="79" t="s">
        <v>307</v>
      </c>
    </row>
    <row r="6" spans="1:6" ht="27">
      <c r="A6" s="80" t="s">
        <v>308</v>
      </c>
      <c r="B6" s="80" t="s">
        <v>309</v>
      </c>
      <c r="C6" s="197">
        <v>12909</v>
      </c>
      <c r="D6" s="197">
        <v>13519</v>
      </c>
      <c r="E6" s="197">
        <v>14344</v>
      </c>
      <c r="F6" s="223"/>
    </row>
    <row r="7" spans="1:6" ht="27">
      <c r="A7" s="48" t="s">
        <v>310</v>
      </c>
      <c r="B7" s="48" t="s">
        <v>309</v>
      </c>
      <c r="C7" s="224">
        <v>6819</v>
      </c>
      <c r="D7" s="224">
        <v>7146</v>
      </c>
      <c r="E7" s="224">
        <v>7554</v>
      </c>
      <c r="F7" s="225"/>
    </row>
    <row r="8" spans="1:6" ht="27">
      <c r="A8" s="48" t="s">
        <v>311</v>
      </c>
      <c r="B8" s="48" t="s">
        <v>309</v>
      </c>
      <c r="C8" s="224">
        <v>6090</v>
      </c>
      <c r="D8" s="224">
        <v>6373</v>
      </c>
      <c r="E8" s="224">
        <v>6790</v>
      </c>
      <c r="F8" s="225"/>
    </row>
    <row r="9" spans="1:6" s="14" customFormat="1" ht="27">
      <c r="A9" s="80" t="s">
        <v>312</v>
      </c>
      <c r="B9" s="80" t="s">
        <v>309</v>
      </c>
      <c r="C9" s="197">
        <v>11437</v>
      </c>
      <c r="D9" s="197">
        <v>12058</v>
      </c>
      <c r="E9" s="197">
        <v>12804</v>
      </c>
      <c r="F9" s="223"/>
    </row>
    <row r="10" spans="1:6" ht="27">
      <c r="A10" s="48" t="s">
        <v>310</v>
      </c>
      <c r="B10" s="48" t="s">
        <v>309</v>
      </c>
      <c r="C10" s="224">
        <v>6422</v>
      </c>
      <c r="D10" s="224">
        <v>6761</v>
      </c>
      <c r="E10" s="224">
        <v>7127</v>
      </c>
      <c r="F10" s="225"/>
    </row>
    <row r="11" spans="1:6" ht="27">
      <c r="A11" s="48" t="s">
        <v>311</v>
      </c>
      <c r="B11" s="48" t="s">
        <v>309</v>
      </c>
      <c r="C11" s="224">
        <v>5015</v>
      </c>
      <c r="D11" s="224">
        <v>5297</v>
      </c>
      <c r="E11" s="224">
        <v>5677</v>
      </c>
      <c r="F11" s="225"/>
    </row>
    <row r="12" spans="1:6" ht="27">
      <c r="A12" s="80" t="s">
        <v>313</v>
      </c>
      <c r="B12" s="80" t="s">
        <v>309</v>
      </c>
      <c r="C12" s="197">
        <v>1472</v>
      </c>
      <c r="D12" s="197">
        <v>1461</v>
      </c>
      <c r="E12" s="197">
        <v>1540</v>
      </c>
      <c r="F12" s="223"/>
    </row>
    <row r="13" spans="1:6" ht="27">
      <c r="A13" s="48" t="s">
        <v>310</v>
      </c>
      <c r="B13" s="48" t="s">
        <v>309</v>
      </c>
      <c r="C13" s="224">
        <v>397</v>
      </c>
      <c r="D13" s="224">
        <v>385</v>
      </c>
      <c r="E13" s="224">
        <v>427</v>
      </c>
      <c r="F13" s="225"/>
    </row>
    <row r="14" spans="1:6" ht="27">
      <c r="A14" s="48" t="s">
        <v>311</v>
      </c>
      <c r="B14" s="48" t="s">
        <v>309</v>
      </c>
      <c r="C14" s="224">
        <v>1075</v>
      </c>
      <c r="D14" s="224">
        <v>1076</v>
      </c>
      <c r="E14" s="224">
        <v>1113</v>
      </c>
      <c r="F14" s="225"/>
    </row>
    <row r="15" spans="1:6" ht="27">
      <c r="A15" s="80" t="s">
        <v>314</v>
      </c>
      <c r="B15" s="80" t="s">
        <v>309</v>
      </c>
      <c r="C15" s="197">
        <v>12612</v>
      </c>
      <c r="D15" s="197">
        <v>13189</v>
      </c>
      <c r="E15" s="197">
        <v>13985</v>
      </c>
      <c r="F15" s="223"/>
    </row>
    <row r="16" spans="1:6" ht="27">
      <c r="A16" s="48" t="s">
        <v>310</v>
      </c>
      <c r="B16" s="48" t="s">
        <v>309</v>
      </c>
      <c r="C16" s="224">
        <v>6690</v>
      </c>
      <c r="D16" s="224">
        <v>6984</v>
      </c>
      <c r="E16" s="224">
        <v>7379</v>
      </c>
      <c r="F16" s="225"/>
    </row>
    <row r="17" spans="1:6" ht="27">
      <c r="A17" s="48" t="s">
        <v>311</v>
      </c>
      <c r="B17" s="48" t="s">
        <v>309</v>
      </c>
      <c r="C17" s="224">
        <v>5922</v>
      </c>
      <c r="D17" s="224">
        <v>6205</v>
      </c>
      <c r="E17" s="224">
        <v>6606</v>
      </c>
      <c r="F17" s="225"/>
    </row>
    <row r="18" spans="1:6" ht="13.5">
      <c r="A18" s="48" t="s">
        <v>314</v>
      </c>
      <c r="B18" s="48" t="s">
        <v>315</v>
      </c>
      <c r="C18" s="112">
        <v>0.3</v>
      </c>
      <c r="D18" s="112">
        <v>5</v>
      </c>
      <c r="E18" s="112">
        <v>6</v>
      </c>
      <c r="F18" s="48"/>
    </row>
    <row r="19" spans="1:6" ht="13.5">
      <c r="A19" s="48" t="s">
        <v>310</v>
      </c>
      <c r="B19" s="48" t="s">
        <v>315</v>
      </c>
      <c r="C19" s="112">
        <v>-0.3</v>
      </c>
      <c r="D19" s="112">
        <v>4.4000000000000004</v>
      </c>
      <c r="E19" s="112">
        <v>5.7</v>
      </c>
      <c r="F19" s="48"/>
    </row>
    <row r="20" spans="1:6" ht="13.5">
      <c r="A20" s="48" t="s">
        <v>311</v>
      </c>
      <c r="B20" s="48" t="s">
        <v>315</v>
      </c>
      <c r="C20" s="112">
        <v>1</v>
      </c>
      <c r="D20" s="112">
        <v>4.8</v>
      </c>
      <c r="E20" s="112">
        <v>6.5</v>
      </c>
      <c r="F20" s="48"/>
    </row>
    <row r="21" spans="1:6" ht="27">
      <c r="A21" s="48" t="s">
        <v>316</v>
      </c>
      <c r="B21" s="48" t="s">
        <v>309</v>
      </c>
      <c r="C21" s="112">
        <v>297</v>
      </c>
      <c r="D21" s="112">
        <v>330</v>
      </c>
      <c r="E21" s="112">
        <v>359</v>
      </c>
      <c r="F21" s="48"/>
    </row>
    <row r="22" spans="1:6" ht="27">
      <c r="A22" s="48" t="s">
        <v>310</v>
      </c>
      <c r="B22" s="48" t="s">
        <v>309</v>
      </c>
      <c r="C22" s="112">
        <v>129</v>
      </c>
      <c r="D22" s="112">
        <v>162</v>
      </c>
      <c r="E22" s="112">
        <v>175</v>
      </c>
      <c r="F22" s="48"/>
    </row>
    <row r="23" spans="1:6" ht="27">
      <c r="A23" s="48" t="s">
        <v>311</v>
      </c>
      <c r="B23" s="48" t="s">
        <v>309</v>
      </c>
      <c r="C23" s="112">
        <v>168</v>
      </c>
      <c r="D23" s="112">
        <v>168</v>
      </c>
      <c r="E23" s="112">
        <v>184</v>
      </c>
      <c r="F23" s="48"/>
    </row>
    <row r="24" spans="1:6" ht="13.5">
      <c r="A24" s="80" t="s">
        <v>316</v>
      </c>
      <c r="B24" s="80" t="s">
        <v>315</v>
      </c>
      <c r="C24" s="74">
        <v>17.899999999999999</v>
      </c>
      <c r="D24" s="74">
        <v>11.1</v>
      </c>
      <c r="E24" s="74">
        <v>8.8000000000000007</v>
      </c>
      <c r="F24" s="80"/>
    </row>
    <row r="25" spans="1:6" ht="13.5">
      <c r="A25" s="48" t="s">
        <v>310</v>
      </c>
      <c r="B25" s="48" t="s">
        <v>315</v>
      </c>
      <c r="C25" s="112">
        <v>25.2</v>
      </c>
      <c r="D25" s="112">
        <v>25.6</v>
      </c>
      <c r="E25" s="112">
        <v>8</v>
      </c>
      <c r="F25" s="48"/>
    </row>
    <row r="26" spans="1:6" ht="13.5">
      <c r="A26" s="48" t="s">
        <v>311</v>
      </c>
      <c r="B26" s="48" t="s">
        <v>315</v>
      </c>
      <c r="C26" s="112">
        <v>12.8</v>
      </c>
      <c r="D26" s="112">
        <v>0</v>
      </c>
      <c r="E26" s="112">
        <v>9.5</v>
      </c>
      <c r="F26" s="48"/>
    </row>
    <row r="27" spans="1:6" ht="40.5">
      <c r="A27" s="80" t="s">
        <v>317</v>
      </c>
      <c r="B27" s="80"/>
      <c r="C27" s="74"/>
      <c r="D27" s="74"/>
      <c r="E27" s="74"/>
      <c r="F27" s="80" t="s">
        <v>318</v>
      </c>
    </row>
    <row r="28" spans="1:6" ht="13.5">
      <c r="A28" s="48" t="s">
        <v>310</v>
      </c>
      <c r="B28" s="48" t="s">
        <v>38</v>
      </c>
      <c r="C28" s="112">
        <v>73.3</v>
      </c>
      <c r="D28" s="112">
        <v>71.3</v>
      </c>
      <c r="E28" s="112">
        <v>70</v>
      </c>
      <c r="F28" s="48"/>
    </row>
    <row r="29" spans="1:6" ht="13.5">
      <c r="A29" s="48" t="s">
        <v>311</v>
      </c>
      <c r="B29" s="48" t="s">
        <v>38</v>
      </c>
      <c r="C29" s="112">
        <v>26.7</v>
      </c>
      <c r="D29" s="112">
        <v>28.7</v>
      </c>
      <c r="E29" s="112">
        <v>30</v>
      </c>
      <c r="F29" s="48"/>
    </row>
    <row r="30" spans="1:6" ht="27">
      <c r="A30" s="80" t="s">
        <v>319</v>
      </c>
      <c r="B30" s="80"/>
      <c r="C30" s="74"/>
      <c r="D30" s="74"/>
      <c r="E30" s="74"/>
      <c r="F30" s="80" t="s">
        <v>320</v>
      </c>
    </row>
    <row r="31" spans="1:6" ht="13.5">
      <c r="A31" s="48" t="s">
        <v>310</v>
      </c>
      <c r="B31" s="48" t="s">
        <v>38</v>
      </c>
      <c r="C31" s="112">
        <v>64.900000000000006</v>
      </c>
      <c r="D31" s="112">
        <v>64.3</v>
      </c>
      <c r="E31" s="112">
        <v>63.5</v>
      </c>
      <c r="F31" s="48"/>
    </row>
    <row r="32" spans="1:6" ht="13.5">
      <c r="A32" s="48" t="s">
        <v>311</v>
      </c>
      <c r="B32" s="48" t="s">
        <v>38</v>
      </c>
      <c r="C32" s="112">
        <v>35.1</v>
      </c>
      <c r="D32" s="112">
        <v>35.700000000000003</v>
      </c>
      <c r="E32" s="112">
        <v>36.5</v>
      </c>
      <c r="F32" s="48"/>
    </row>
    <row r="33" spans="1:6" ht="27">
      <c r="A33" s="80" t="s">
        <v>321</v>
      </c>
      <c r="B33" s="80"/>
      <c r="C33" s="74"/>
      <c r="D33" s="74"/>
      <c r="E33" s="74"/>
      <c r="F33" s="80"/>
    </row>
    <row r="34" spans="1:6" ht="13.5">
      <c r="A34" s="48" t="s">
        <v>310</v>
      </c>
      <c r="B34" s="48" t="s">
        <v>322</v>
      </c>
      <c r="C34" s="112">
        <v>12.4</v>
      </c>
      <c r="D34" s="112">
        <v>10.4</v>
      </c>
      <c r="E34" s="112">
        <v>11.5</v>
      </c>
      <c r="F34" s="48"/>
    </row>
    <row r="35" spans="1:6" ht="13.5">
      <c r="A35" s="48" t="s">
        <v>311</v>
      </c>
      <c r="B35" s="48" t="s">
        <v>322</v>
      </c>
      <c r="C35" s="112">
        <v>13.7</v>
      </c>
      <c r="D35" s="112">
        <v>10.7</v>
      </c>
      <c r="E35" s="112">
        <v>12</v>
      </c>
      <c r="F35" s="48"/>
    </row>
    <row r="36" spans="1:6" ht="54">
      <c r="A36" s="80" t="s">
        <v>323</v>
      </c>
      <c r="B36" s="80" t="s">
        <v>38</v>
      </c>
      <c r="C36" s="74">
        <v>175</v>
      </c>
      <c r="D36" s="74">
        <v>102</v>
      </c>
      <c r="E36" s="74">
        <v>114</v>
      </c>
      <c r="F36" s="80" t="s">
        <v>324</v>
      </c>
    </row>
    <row r="37" spans="1:6" ht="54">
      <c r="A37" s="80" t="s">
        <v>325</v>
      </c>
      <c r="B37" s="80" t="s">
        <v>38</v>
      </c>
      <c r="C37" s="74" t="s">
        <v>27</v>
      </c>
      <c r="D37" s="74" t="s">
        <v>27</v>
      </c>
      <c r="E37" s="74">
        <v>1.7</v>
      </c>
      <c r="F37" s="80"/>
    </row>
    <row r="38" spans="1:6" ht="27">
      <c r="A38" s="79" t="s">
        <v>326</v>
      </c>
      <c r="B38" s="73"/>
      <c r="C38" s="75"/>
      <c r="D38" s="75"/>
      <c r="E38" s="75"/>
      <c r="F38" s="73"/>
    </row>
    <row r="39" spans="1:6" ht="40.5">
      <c r="A39" s="80" t="s">
        <v>327</v>
      </c>
      <c r="B39" s="80" t="s">
        <v>309</v>
      </c>
      <c r="C39" s="197">
        <v>12909</v>
      </c>
      <c r="D39" s="197">
        <v>13519</v>
      </c>
      <c r="E39" s="197">
        <v>14344</v>
      </c>
      <c r="F39" s="80" t="s">
        <v>328</v>
      </c>
    </row>
    <row r="40" spans="1:6" ht="27">
      <c r="A40" s="45" t="s">
        <v>329</v>
      </c>
      <c r="B40" s="45" t="s">
        <v>309</v>
      </c>
      <c r="C40" s="198">
        <v>3485</v>
      </c>
      <c r="D40" s="198">
        <v>3465</v>
      </c>
      <c r="E40" s="198">
        <v>3538</v>
      </c>
      <c r="F40" s="45"/>
    </row>
    <row r="41" spans="1:6" ht="27">
      <c r="A41" s="45" t="s">
        <v>330</v>
      </c>
      <c r="B41" s="45" t="s">
        <v>309</v>
      </c>
      <c r="C41" s="226">
        <v>2471</v>
      </c>
      <c r="D41" s="226">
        <v>2768</v>
      </c>
      <c r="E41" s="226">
        <v>3134</v>
      </c>
      <c r="F41" s="222"/>
    </row>
    <row r="42" spans="1:6" ht="27">
      <c r="A42" s="45" t="s">
        <v>331</v>
      </c>
      <c r="B42" s="45" t="s">
        <v>309</v>
      </c>
      <c r="C42" s="226">
        <v>3578</v>
      </c>
      <c r="D42" s="226">
        <v>3756</v>
      </c>
      <c r="E42" s="226">
        <v>4058</v>
      </c>
      <c r="F42" s="222"/>
    </row>
    <row r="43" spans="1:6" ht="27">
      <c r="A43" s="45" t="s">
        <v>180</v>
      </c>
      <c r="B43" s="45" t="s">
        <v>309</v>
      </c>
      <c r="C43" s="198">
        <v>3375</v>
      </c>
      <c r="D43" s="198">
        <v>3530</v>
      </c>
      <c r="E43" s="198">
        <v>3614</v>
      </c>
      <c r="F43" s="45"/>
    </row>
    <row r="44" spans="1:6" ht="27">
      <c r="A44" s="80" t="s">
        <v>312</v>
      </c>
      <c r="B44" s="80" t="s">
        <v>309</v>
      </c>
      <c r="C44" s="197">
        <v>11437</v>
      </c>
      <c r="D44" s="197">
        <v>12058</v>
      </c>
      <c r="E44" s="197">
        <v>12804</v>
      </c>
      <c r="F44" s="80"/>
    </row>
    <row r="45" spans="1:6" ht="27">
      <c r="A45" s="45" t="s">
        <v>329</v>
      </c>
      <c r="B45" s="45" t="s">
        <v>309</v>
      </c>
      <c r="C45" s="198">
        <v>3416</v>
      </c>
      <c r="D45" s="198">
        <v>3402</v>
      </c>
      <c r="E45" s="198">
        <v>3466</v>
      </c>
      <c r="F45" s="45"/>
    </row>
    <row r="46" spans="1:6" ht="27">
      <c r="A46" s="45" t="s">
        <v>330</v>
      </c>
      <c r="B46" s="45" t="s">
        <v>309</v>
      </c>
      <c r="C46" s="198">
        <v>2443</v>
      </c>
      <c r="D46" s="198">
        <v>2742</v>
      </c>
      <c r="E46" s="198">
        <v>3101</v>
      </c>
      <c r="F46" s="45"/>
    </row>
    <row r="47" spans="1:6" ht="27">
      <c r="A47" s="45" t="s">
        <v>331</v>
      </c>
      <c r="B47" s="45" t="s">
        <v>309</v>
      </c>
      <c r="C47" s="198">
        <v>2995</v>
      </c>
      <c r="D47" s="198">
        <v>3164</v>
      </c>
      <c r="E47" s="198">
        <v>3413</v>
      </c>
      <c r="F47" s="45"/>
    </row>
    <row r="48" spans="1:6" ht="27">
      <c r="A48" s="45" t="s">
        <v>180</v>
      </c>
      <c r="B48" s="45" t="s">
        <v>309</v>
      </c>
      <c r="C48" s="198">
        <v>2583</v>
      </c>
      <c r="D48" s="198">
        <v>2750</v>
      </c>
      <c r="E48" s="198">
        <v>2824</v>
      </c>
      <c r="F48" s="45"/>
    </row>
    <row r="49" spans="1:6" ht="27">
      <c r="A49" s="80" t="s">
        <v>313</v>
      </c>
      <c r="B49" s="80" t="s">
        <v>309</v>
      </c>
      <c r="C49" s="197">
        <v>1472</v>
      </c>
      <c r="D49" s="197">
        <v>1461</v>
      </c>
      <c r="E49" s="197">
        <v>1540</v>
      </c>
      <c r="F49" s="80"/>
    </row>
    <row r="50" spans="1:6" ht="27">
      <c r="A50" s="80" t="s">
        <v>329</v>
      </c>
      <c r="B50" s="80" t="s">
        <v>309</v>
      </c>
      <c r="C50" s="74">
        <v>69</v>
      </c>
      <c r="D50" s="74">
        <v>63</v>
      </c>
      <c r="E50" s="74">
        <v>72</v>
      </c>
      <c r="F50" s="80"/>
    </row>
    <row r="51" spans="1:6" ht="27">
      <c r="A51" s="45" t="s">
        <v>330</v>
      </c>
      <c r="B51" s="45" t="s">
        <v>309</v>
      </c>
      <c r="C51" s="62">
        <v>28</v>
      </c>
      <c r="D51" s="62">
        <v>26</v>
      </c>
      <c r="E51" s="62">
        <v>33</v>
      </c>
      <c r="F51" s="45"/>
    </row>
    <row r="52" spans="1:6" ht="27">
      <c r="A52" s="45" t="s">
        <v>331</v>
      </c>
      <c r="B52" s="45" t="s">
        <v>309</v>
      </c>
      <c r="C52" s="62">
        <v>583</v>
      </c>
      <c r="D52" s="62">
        <v>592</v>
      </c>
      <c r="E52" s="62">
        <v>645</v>
      </c>
      <c r="F52" s="45"/>
    </row>
    <row r="53" spans="1:6" ht="27">
      <c r="A53" s="45" t="s">
        <v>180</v>
      </c>
      <c r="B53" s="45" t="s">
        <v>309</v>
      </c>
      <c r="C53" s="62">
        <v>792</v>
      </c>
      <c r="D53" s="62">
        <v>780</v>
      </c>
      <c r="E53" s="62">
        <v>790</v>
      </c>
      <c r="F53" s="45"/>
    </row>
    <row r="54" spans="1:6" ht="13.5">
      <c r="A54" s="80" t="s">
        <v>332</v>
      </c>
      <c r="B54" s="80"/>
      <c r="C54" s="74"/>
      <c r="D54" s="74"/>
      <c r="E54" s="74"/>
      <c r="F54" s="80"/>
    </row>
    <row r="55" spans="1:6" ht="13.5">
      <c r="A55" s="45" t="s">
        <v>329</v>
      </c>
      <c r="B55" s="45" t="s">
        <v>38</v>
      </c>
      <c r="C55" s="62">
        <v>8.6999999999999993</v>
      </c>
      <c r="D55" s="62">
        <v>5.0999999999999996</v>
      </c>
      <c r="E55" s="62">
        <v>9.1</v>
      </c>
      <c r="F55" s="45"/>
    </row>
    <row r="56" spans="1:6" ht="13.5">
      <c r="A56" s="45" t="s">
        <v>330</v>
      </c>
      <c r="B56" s="45" t="s">
        <v>38</v>
      </c>
      <c r="C56" s="62">
        <v>10.6</v>
      </c>
      <c r="D56" s="62">
        <v>7.5</v>
      </c>
      <c r="E56" s="62">
        <v>10.7</v>
      </c>
      <c r="F56" s="45"/>
    </row>
    <row r="57" spans="1:6" ht="13.5">
      <c r="A57" s="48" t="s">
        <v>331</v>
      </c>
      <c r="B57" s="48" t="s">
        <v>38</v>
      </c>
      <c r="C57" s="112">
        <v>9.5</v>
      </c>
      <c r="D57" s="112">
        <v>7.2</v>
      </c>
      <c r="E57" s="112">
        <v>8.6</v>
      </c>
      <c r="F57" s="48"/>
    </row>
    <row r="58" spans="1:6" ht="13.5">
      <c r="A58" s="48" t="s">
        <v>180</v>
      </c>
      <c r="B58" s="48" t="s">
        <v>38</v>
      </c>
      <c r="C58" s="112">
        <v>5.3</v>
      </c>
      <c r="D58" s="112">
        <v>4.2</v>
      </c>
      <c r="E58" s="112">
        <v>5</v>
      </c>
      <c r="F58" s="48"/>
    </row>
    <row r="59" spans="1:6" ht="27">
      <c r="A59" s="80" t="s">
        <v>333</v>
      </c>
      <c r="B59" s="80" t="s">
        <v>334</v>
      </c>
      <c r="C59" s="74">
        <v>7.4</v>
      </c>
      <c r="D59" s="74">
        <v>7.4</v>
      </c>
      <c r="E59" s="74">
        <v>7.3</v>
      </c>
      <c r="F59" s="80"/>
    </row>
    <row r="60" spans="1:6" ht="13.5">
      <c r="A60" s="48" t="s">
        <v>329</v>
      </c>
      <c r="B60" s="48" t="s">
        <v>334</v>
      </c>
      <c r="C60" s="112">
        <v>8.3000000000000007</v>
      </c>
      <c r="D60" s="112">
        <v>8.3000000000000007</v>
      </c>
      <c r="E60" s="112">
        <v>8.1999999999999993</v>
      </c>
      <c r="F60" s="48"/>
    </row>
    <row r="61" spans="1:6" ht="13.5">
      <c r="A61" s="48" t="s">
        <v>330</v>
      </c>
      <c r="B61" s="48" t="s">
        <v>334</v>
      </c>
      <c r="C61" s="112">
        <v>4.9000000000000004</v>
      </c>
      <c r="D61" s="112">
        <v>4.8</v>
      </c>
      <c r="E61" s="112">
        <v>4.8</v>
      </c>
      <c r="F61" s="48"/>
    </row>
    <row r="62" spans="1:6" ht="13.5">
      <c r="A62" s="48" t="s">
        <v>331</v>
      </c>
      <c r="B62" s="48" t="s">
        <v>334</v>
      </c>
      <c r="C62" s="112">
        <v>6.6</v>
      </c>
      <c r="D62" s="112">
        <v>6.5</v>
      </c>
      <c r="E62" s="112">
        <v>6.5</v>
      </c>
      <c r="F62" s="48"/>
    </row>
    <row r="63" spans="1:6" ht="13.5">
      <c r="A63" s="48" t="s">
        <v>180</v>
      </c>
      <c r="B63" s="48" t="s">
        <v>334</v>
      </c>
      <c r="C63" s="112">
        <v>9.9</v>
      </c>
      <c r="D63" s="112">
        <v>9.8000000000000007</v>
      </c>
      <c r="E63" s="112">
        <v>9.6999999999999993</v>
      </c>
      <c r="F63" s="48"/>
    </row>
    <row r="64" spans="1:6" ht="27">
      <c r="A64" s="79" t="s">
        <v>335</v>
      </c>
      <c r="B64" s="79"/>
      <c r="C64" s="93"/>
      <c r="D64" s="93"/>
      <c r="E64" s="93"/>
      <c r="F64" s="79"/>
    </row>
    <row r="65" spans="1:6" ht="27">
      <c r="A65" s="80" t="s">
        <v>336</v>
      </c>
      <c r="B65" s="80" t="s">
        <v>309</v>
      </c>
      <c r="C65" s="197">
        <v>10144</v>
      </c>
      <c r="D65" s="197">
        <v>11369</v>
      </c>
      <c r="E65" s="197">
        <v>13160</v>
      </c>
      <c r="F65" s="80" t="s">
        <v>337</v>
      </c>
    </row>
    <row r="66" spans="1:6" ht="40.5">
      <c r="A66" s="80" t="s">
        <v>336</v>
      </c>
      <c r="B66" s="80" t="s">
        <v>338</v>
      </c>
      <c r="C66" s="74">
        <v>13</v>
      </c>
      <c r="D66" s="74">
        <v>10.5</v>
      </c>
      <c r="E66" s="74">
        <v>11.7</v>
      </c>
      <c r="F66" s="80" t="s">
        <v>339</v>
      </c>
    </row>
    <row r="67" spans="1:6" ht="27">
      <c r="A67" s="80" t="s">
        <v>336</v>
      </c>
      <c r="B67" s="80" t="s">
        <v>340</v>
      </c>
      <c r="C67" s="74">
        <v>487.1</v>
      </c>
      <c r="D67" s="74">
        <v>249</v>
      </c>
      <c r="E67" s="74">
        <v>249.6</v>
      </c>
      <c r="F67" s="80" t="s">
        <v>341</v>
      </c>
    </row>
    <row r="68" spans="1:6" ht="27">
      <c r="A68" s="80" t="s">
        <v>342</v>
      </c>
      <c r="B68" s="80" t="s">
        <v>309</v>
      </c>
      <c r="C68" s="197">
        <v>2329</v>
      </c>
      <c r="D68" s="197">
        <v>2461</v>
      </c>
      <c r="E68" s="197">
        <v>2646</v>
      </c>
      <c r="F68" s="80"/>
    </row>
    <row r="69" spans="1:6" ht="40.5">
      <c r="A69" s="80" t="s">
        <v>342</v>
      </c>
      <c r="B69" s="80" t="s">
        <v>343</v>
      </c>
      <c r="C69" s="74">
        <v>15.3</v>
      </c>
      <c r="D69" s="74">
        <v>11.9</v>
      </c>
      <c r="E69" s="74">
        <v>15.6</v>
      </c>
      <c r="F69" s="80" t="s">
        <v>344</v>
      </c>
    </row>
    <row r="70" spans="1:6" ht="27">
      <c r="A70" s="80" t="s">
        <v>345</v>
      </c>
      <c r="B70" s="80" t="s">
        <v>309</v>
      </c>
      <c r="C70" s="74">
        <v>18</v>
      </c>
      <c r="D70" s="74">
        <v>84</v>
      </c>
      <c r="E70" s="74">
        <v>158</v>
      </c>
      <c r="F70" s="80"/>
    </row>
    <row r="71" spans="1:6" ht="13.5">
      <c r="A71" s="79" t="s">
        <v>346</v>
      </c>
      <c r="B71" s="79"/>
      <c r="C71" s="93"/>
      <c r="D71" s="93"/>
      <c r="E71" s="93"/>
      <c r="F71" s="79"/>
    </row>
    <row r="72" spans="1:6" ht="40.5">
      <c r="A72" s="80" t="s">
        <v>347</v>
      </c>
      <c r="B72" s="80" t="s">
        <v>348</v>
      </c>
      <c r="C72" s="74" t="s">
        <v>27</v>
      </c>
      <c r="D72" s="74">
        <v>5</v>
      </c>
      <c r="E72" s="74">
        <v>23</v>
      </c>
      <c r="F72" s="80" t="s">
        <v>349</v>
      </c>
    </row>
    <row r="73" spans="1:6" ht="40.5">
      <c r="A73" s="80" t="s">
        <v>350</v>
      </c>
      <c r="B73" s="80" t="s">
        <v>304</v>
      </c>
      <c r="C73" s="74" t="s">
        <v>27</v>
      </c>
      <c r="D73" s="74">
        <v>73</v>
      </c>
      <c r="E73" s="74">
        <v>81</v>
      </c>
      <c r="F73" s="80" t="s">
        <v>351</v>
      </c>
    </row>
    <row r="74" spans="1:6" ht="27">
      <c r="A74" s="80" t="s">
        <v>352</v>
      </c>
      <c r="B74" s="80" t="s">
        <v>348</v>
      </c>
      <c r="C74" s="74">
        <v>63</v>
      </c>
      <c r="D74" s="74">
        <v>71</v>
      </c>
      <c r="E74" s="74" t="s">
        <v>27</v>
      </c>
      <c r="F74" s="80" t="s">
        <v>353</v>
      </c>
    </row>
    <row r="75" spans="1:6" ht="27">
      <c r="A75" s="80" t="s">
        <v>354</v>
      </c>
      <c r="B75" s="80" t="s">
        <v>355</v>
      </c>
      <c r="C75" s="74" t="s">
        <v>27</v>
      </c>
      <c r="D75" s="74">
        <v>69</v>
      </c>
      <c r="E75" s="74" t="s">
        <v>27</v>
      </c>
      <c r="F75" s="80" t="s">
        <v>353</v>
      </c>
    </row>
    <row r="76" spans="1:6" ht="27">
      <c r="A76" s="80" t="s">
        <v>356</v>
      </c>
      <c r="B76" s="80" t="s">
        <v>357</v>
      </c>
      <c r="C76" s="74" t="s">
        <v>27</v>
      </c>
      <c r="D76" s="74">
        <v>76</v>
      </c>
      <c r="E76" s="74">
        <v>73</v>
      </c>
      <c r="F76" s="80"/>
    </row>
    <row r="77" spans="1:6" ht="13.5">
      <c r="A77" s="79" t="s">
        <v>187</v>
      </c>
      <c r="B77" s="79"/>
      <c r="C77" s="93"/>
      <c r="D77" s="93"/>
      <c r="E77" s="93"/>
      <c r="F77" s="79"/>
    </row>
    <row r="78" spans="1:6" ht="27">
      <c r="A78" s="80" t="s">
        <v>358</v>
      </c>
      <c r="B78" s="80" t="s">
        <v>359</v>
      </c>
      <c r="C78" s="197">
        <v>8321</v>
      </c>
      <c r="D78" s="197">
        <v>11591</v>
      </c>
      <c r="E78" s="197">
        <v>12708</v>
      </c>
      <c r="F78" s="80" t="s">
        <v>360</v>
      </c>
    </row>
    <row r="79" spans="1:6" ht="27">
      <c r="A79" s="80" t="s">
        <v>361</v>
      </c>
      <c r="B79" s="80" t="s">
        <v>38</v>
      </c>
      <c r="C79" s="74">
        <v>33.4</v>
      </c>
      <c r="D79" s="74">
        <v>28.3</v>
      </c>
      <c r="E79" s="74">
        <v>31.9</v>
      </c>
      <c r="F79" s="80"/>
    </row>
    <row r="80" spans="1:6" ht="13.5">
      <c r="A80" s="205" t="s">
        <v>362</v>
      </c>
      <c r="B80" s="205"/>
      <c r="C80" s="206"/>
      <c r="D80" s="206"/>
      <c r="E80" s="206"/>
      <c r="F80" s="205"/>
    </row>
    <row r="81" spans="1:6" ht="54">
      <c r="A81" s="210" t="s">
        <v>363</v>
      </c>
      <c r="B81" s="211"/>
      <c r="C81" s="207"/>
      <c r="D81" s="207"/>
      <c r="E81" s="207"/>
      <c r="F81" s="212" t="s">
        <v>364</v>
      </c>
    </row>
    <row r="82" spans="1:6" ht="13.5">
      <c r="A82" s="213" t="s">
        <v>365</v>
      </c>
      <c r="B82" s="48" t="s">
        <v>38</v>
      </c>
      <c r="C82" s="112">
        <v>20</v>
      </c>
      <c r="D82" s="112">
        <v>19</v>
      </c>
      <c r="E82" s="112">
        <v>11</v>
      </c>
      <c r="F82" s="214"/>
    </row>
    <row r="83" spans="1:6" ht="13.5">
      <c r="A83" s="213" t="s">
        <v>366</v>
      </c>
      <c r="B83" s="48" t="s">
        <v>38</v>
      </c>
      <c r="C83" s="112">
        <v>20</v>
      </c>
      <c r="D83" s="112">
        <v>19</v>
      </c>
      <c r="E83" s="112">
        <v>13</v>
      </c>
      <c r="F83" s="214"/>
    </row>
    <row r="84" spans="1:6" ht="13.5">
      <c r="A84" s="213" t="s">
        <v>367</v>
      </c>
      <c r="B84" s="48" t="s">
        <v>38</v>
      </c>
      <c r="C84" s="112">
        <v>18</v>
      </c>
      <c r="D84" s="112">
        <v>13</v>
      </c>
      <c r="E84" s="112">
        <v>15</v>
      </c>
      <c r="F84" s="214"/>
    </row>
    <row r="85" spans="1:6" ht="13.5">
      <c r="A85" s="213" t="s">
        <v>368</v>
      </c>
      <c r="B85" s="48" t="s">
        <v>38</v>
      </c>
      <c r="C85" s="112">
        <v>17</v>
      </c>
      <c r="D85" s="112">
        <v>8</v>
      </c>
      <c r="E85" s="112">
        <v>15</v>
      </c>
      <c r="F85" s="214"/>
    </row>
    <row r="86" spans="1:6" ht="13.5">
      <c r="A86" s="213" t="s">
        <v>369</v>
      </c>
      <c r="B86" s="48" t="s">
        <v>38</v>
      </c>
      <c r="C86" s="112">
        <v>17</v>
      </c>
      <c r="D86" s="112">
        <v>10</v>
      </c>
      <c r="E86" s="112">
        <v>17</v>
      </c>
      <c r="F86" s="214"/>
    </row>
    <row r="87" spans="1:6" ht="13.5">
      <c r="A87" s="213" t="s">
        <v>370</v>
      </c>
      <c r="B87" s="48" t="s">
        <v>38</v>
      </c>
      <c r="C87" s="112">
        <v>15</v>
      </c>
      <c r="D87" s="112">
        <v>13</v>
      </c>
      <c r="E87" s="112">
        <v>21</v>
      </c>
      <c r="F87" s="214"/>
    </row>
    <row r="88" spans="1:6" ht="13.5">
      <c r="A88" s="213" t="s">
        <v>371</v>
      </c>
      <c r="B88" s="48" t="s">
        <v>38</v>
      </c>
      <c r="C88" s="112">
        <v>17</v>
      </c>
      <c r="D88" s="112">
        <v>13</v>
      </c>
      <c r="E88" s="112">
        <v>19</v>
      </c>
      <c r="F88" s="214"/>
    </row>
    <row r="89" spans="1:6" ht="13.5">
      <c r="A89" s="213" t="s">
        <v>372</v>
      </c>
      <c r="B89" s="48" t="s">
        <v>38</v>
      </c>
      <c r="C89" s="112">
        <v>16</v>
      </c>
      <c r="D89" s="112">
        <v>14</v>
      </c>
      <c r="E89" s="112">
        <v>15</v>
      </c>
      <c r="F89" s="214"/>
    </row>
    <row r="90" spans="1:6" ht="13.5">
      <c r="A90" s="213" t="s">
        <v>373</v>
      </c>
      <c r="B90" s="48" t="s">
        <v>38</v>
      </c>
      <c r="C90" s="112">
        <v>18</v>
      </c>
      <c r="D90" s="112">
        <v>15</v>
      </c>
      <c r="E90" s="112">
        <v>16</v>
      </c>
      <c r="F90" s="214"/>
    </row>
    <row r="91" spans="1:6" ht="13.5">
      <c r="A91" s="213" t="s">
        <v>374</v>
      </c>
      <c r="B91" s="48" t="s">
        <v>38</v>
      </c>
      <c r="C91" s="112">
        <v>19</v>
      </c>
      <c r="D91" s="112">
        <v>16</v>
      </c>
      <c r="E91" s="112">
        <v>17</v>
      </c>
      <c r="F91" s="214"/>
    </row>
    <row r="92" spans="1:6" ht="13.5">
      <c r="A92" s="213" t="s">
        <v>375</v>
      </c>
      <c r="B92" s="48" t="s">
        <v>38</v>
      </c>
      <c r="C92" s="112">
        <v>19</v>
      </c>
      <c r="D92" s="112">
        <v>16</v>
      </c>
      <c r="E92" s="112">
        <v>20</v>
      </c>
      <c r="F92" s="214"/>
    </row>
    <row r="93" spans="1:6" ht="13.5">
      <c r="A93" s="213" t="s">
        <v>376</v>
      </c>
      <c r="B93" s="48" t="s">
        <v>38</v>
      </c>
      <c r="C93" s="112">
        <v>19</v>
      </c>
      <c r="D93" s="112">
        <v>17</v>
      </c>
      <c r="E93" s="112">
        <v>22</v>
      </c>
      <c r="F93" s="214"/>
    </row>
    <row r="94" spans="1:6" ht="54">
      <c r="A94" s="215" t="s">
        <v>377</v>
      </c>
      <c r="B94" s="80"/>
      <c r="C94" s="74"/>
      <c r="D94" s="74"/>
      <c r="E94" s="74"/>
      <c r="F94" s="209" t="s">
        <v>378</v>
      </c>
    </row>
    <row r="95" spans="1:6" ht="13.5">
      <c r="A95" s="213" t="s">
        <v>365</v>
      </c>
      <c r="B95" s="48" t="s">
        <v>38</v>
      </c>
      <c r="C95" s="112">
        <v>10</v>
      </c>
      <c r="D95" s="112">
        <v>9</v>
      </c>
      <c r="E95" s="112">
        <v>5</v>
      </c>
      <c r="F95" s="214"/>
    </row>
    <row r="96" spans="1:6" ht="13.5">
      <c r="A96" s="213" t="s">
        <v>366</v>
      </c>
      <c r="B96" s="48" t="s">
        <v>38</v>
      </c>
      <c r="C96" s="112">
        <v>10</v>
      </c>
      <c r="D96" s="112">
        <v>9</v>
      </c>
      <c r="E96" s="112">
        <v>6</v>
      </c>
      <c r="F96" s="214"/>
    </row>
    <row r="97" spans="1:6" ht="13.5">
      <c r="A97" s="213" t="s">
        <v>367</v>
      </c>
      <c r="B97" s="48" t="s">
        <v>38</v>
      </c>
      <c r="C97" s="112">
        <v>9</v>
      </c>
      <c r="D97" s="112">
        <v>6</v>
      </c>
      <c r="E97" s="112">
        <v>7</v>
      </c>
      <c r="F97" s="214"/>
    </row>
    <row r="98" spans="1:6" ht="13.5">
      <c r="A98" s="213" t="s">
        <v>368</v>
      </c>
      <c r="B98" s="48" t="s">
        <v>38</v>
      </c>
      <c r="C98" s="112">
        <v>9</v>
      </c>
      <c r="D98" s="112">
        <v>4</v>
      </c>
      <c r="E98" s="112">
        <v>7</v>
      </c>
      <c r="F98" s="214"/>
    </row>
    <row r="99" spans="1:6" ht="13.5">
      <c r="A99" s="213" t="s">
        <v>369</v>
      </c>
      <c r="B99" s="48" t="s">
        <v>38</v>
      </c>
      <c r="C99" s="112">
        <v>9</v>
      </c>
      <c r="D99" s="112">
        <v>5</v>
      </c>
      <c r="E99" s="112">
        <v>8</v>
      </c>
      <c r="F99" s="214"/>
    </row>
    <row r="100" spans="1:6" ht="13.5">
      <c r="A100" s="213" t="s">
        <v>370</v>
      </c>
      <c r="B100" s="48" t="s">
        <v>38</v>
      </c>
      <c r="C100" s="112">
        <v>8</v>
      </c>
      <c r="D100" s="112">
        <v>7</v>
      </c>
      <c r="E100" s="112">
        <v>11</v>
      </c>
      <c r="F100" s="214"/>
    </row>
    <row r="101" spans="1:6" ht="13.5">
      <c r="A101" s="213" t="s">
        <v>371</v>
      </c>
      <c r="B101" s="48" t="s">
        <v>38</v>
      </c>
      <c r="C101" s="112">
        <v>9</v>
      </c>
      <c r="D101" s="112">
        <v>7</v>
      </c>
      <c r="E101" s="112">
        <v>9</v>
      </c>
      <c r="F101" s="214"/>
    </row>
    <row r="102" spans="1:6" ht="13.5">
      <c r="A102" s="213" t="s">
        <v>372</v>
      </c>
      <c r="B102" s="48" t="s">
        <v>38</v>
      </c>
      <c r="C102" s="112">
        <v>8</v>
      </c>
      <c r="D102" s="112">
        <v>7</v>
      </c>
      <c r="E102" s="112">
        <v>7</v>
      </c>
      <c r="F102" s="214"/>
    </row>
    <row r="103" spans="1:6" ht="13.5">
      <c r="A103" s="213" t="s">
        <v>373</v>
      </c>
      <c r="B103" s="48" t="s">
        <v>38</v>
      </c>
      <c r="C103" s="112">
        <v>9</v>
      </c>
      <c r="D103" s="112">
        <v>7</v>
      </c>
      <c r="E103" s="112">
        <v>8</v>
      </c>
      <c r="F103" s="214"/>
    </row>
    <row r="104" spans="1:6" ht="13.5">
      <c r="A104" s="213" t="s">
        <v>374</v>
      </c>
      <c r="B104" s="48" t="s">
        <v>38</v>
      </c>
      <c r="C104" s="112">
        <v>9</v>
      </c>
      <c r="D104" s="112">
        <v>7</v>
      </c>
      <c r="E104" s="112">
        <v>8</v>
      </c>
      <c r="F104" s="214"/>
    </row>
    <row r="105" spans="1:6" ht="13.5">
      <c r="A105" s="213" t="s">
        <v>375</v>
      </c>
      <c r="B105" s="48" t="s">
        <v>38</v>
      </c>
      <c r="C105" s="112">
        <v>9</v>
      </c>
      <c r="D105" s="112">
        <v>8</v>
      </c>
      <c r="E105" s="112">
        <v>9</v>
      </c>
      <c r="F105" s="214"/>
    </row>
    <row r="106" spans="1:6" ht="13.5">
      <c r="A106" s="213" t="s">
        <v>376</v>
      </c>
      <c r="B106" s="48" t="s">
        <v>38</v>
      </c>
      <c r="C106" s="112">
        <v>10</v>
      </c>
      <c r="D106" s="112">
        <v>8</v>
      </c>
      <c r="E106" s="112">
        <v>11</v>
      </c>
      <c r="F106" s="214"/>
    </row>
    <row r="107" spans="1:6" ht="54">
      <c r="A107" s="215" t="s">
        <v>379</v>
      </c>
      <c r="B107" s="80"/>
      <c r="C107" s="74"/>
      <c r="D107" s="74"/>
      <c r="E107" s="74"/>
      <c r="F107" s="209" t="s">
        <v>380</v>
      </c>
    </row>
    <row r="108" spans="1:6" ht="13.5">
      <c r="A108" s="216" t="s">
        <v>365</v>
      </c>
      <c r="B108" s="45" t="s">
        <v>38</v>
      </c>
      <c r="C108" s="62">
        <v>10</v>
      </c>
      <c r="D108" s="62">
        <v>10</v>
      </c>
      <c r="E108" s="62">
        <v>6</v>
      </c>
      <c r="F108" s="217"/>
    </row>
    <row r="109" spans="1:6" ht="13.5">
      <c r="A109" s="216" t="s">
        <v>366</v>
      </c>
      <c r="B109" s="45" t="s">
        <v>38</v>
      </c>
      <c r="C109" s="62">
        <v>10</v>
      </c>
      <c r="D109" s="62">
        <v>10</v>
      </c>
      <c r="E109" s="62">
        <v>7</v>
      </c>
      <c r="F109" s="217"/>
    </row>
    <row r="110" spans="1:6" ht="13.5">
      <c r="A110" s="216" t="s">
        <v>367</v>
      </c>
      <c r="B110" s="45" t="s">
        <v>38</v>
      </c>
      <c r="C110" s="62">
        <v>8</v>
      </c>
      <c r="D110" s="62">
        <v>7</v>
      </c>
      <c r="E110" s="62">
        <v>8</v>
      </c>
      <c r="F110" s="217"/>
    </row>
    <row r="111" spans="1:6" ht="13.5">
      <c r="A111" s="216" t="s">
        <v>368</v>
      </c>
      <c r="B111" s="45" t="s">
        <v>38</v>
      </c>
      <c r="C111" s="62">
        <v>8</v>
      </c>
      <c r="D111" s="62">
        <v>4</v>
      </c>
      <c r="E111" s="62">
        <v>7</v>
      </c>
      <c r="F111" s="217"/>
    </row>
    <row r="112" spans="1:6" ht="13.5">
      <c r="A112" s="216" t="s">
        <v>369</v>
      </c>
      <c r="B112" s="45" t="s">
        <v>38</v>
      </c>
      <c r="C112" s="62">
        <v>8</v>
      </c>
      <c r="D112" s="62">
        <v>5</v>
      </c>
      <c r="E112" s="62">
        <v>9</v>
      </c>
      <c r="F112" s="218"/>
    </row>
    <row r="113" spans="1:6" ht="13.5">
      <c r="A113" s="216" t="s">
        <v>370</v>
      </c>
      <c r="B113" s="45" t="s">
        <v>38</v>
      </c>
      <c r="C113" s="62">
        <v>7</v>
      </c>
      <c r="D113" s="62">
        <v>7</v>
      </c>
      <c r="E113" s="62">
        <v>11</v>
      </c>
      <c r="F113" s="218"/>
    </row>
    <row r="114" spans="1:6" ht="13.5">
      <c r="A114" s="216" t="s">
        <v>371</v>
      </c>
      <c r="B114" s="45" t="s">
        <v>38</v>
      </c>
      <c r="C114" s="62">
        <v>8</v>
      </c>
      <c r="D114" s="62">
        <v>7</v>
      </c>
      <c r="E114" s="62">
        <v>10</v>
      </c>
      <c r="F114" s="218"/>
    </row>
    <row r="115" spans="1:6" ht="13.5">
      <c r="A115" s="216" t="s">
        <v>372</v>
      </c>
      <c r="B115" s="45" t="s">
        <v>38</v>
      </c>
      <c r="C115" s="62">
        <v>8</v>
      </c>
      <c r="D115" s="62">
        <v>7</v>
      </c>
      <c r="E115" s="62">
        <v>8</v>
      </c>
      <c r="F115" s="218"/>
    </row>
    <row r="116" spans="1:6" ht="13.5">
      <c r="A116" s="216" t="s">
        <v>373</v>
      </c>
      <c r="B116" s="45" t="s">
        <v>38</v>
      </c>
      <c r="C116" s="62">
        <v>9</v>
      </c>
      <c r="D116" s="62">
        <v>8</v>
      </c>
      <c r="E116" s="62">
        <v>8</v>
      </c>
      <c r="F116" s="218"/>
    </row>
    <row r="117" spans="1:6" ht="13.5">
      <c r="A117" s="216" t="s">
        <v>374</v>
      </c>
      <c r="B117" s="45" t="s">
        <v>38</v>
      </c>
      <c r="C117" s="62">
        <v>10</v>
      </c>
      <c r="D117" s="62">
        <v>9</v>
      </c>
      <c r="E117" s="62">
        <v>9</v>
      </c>
      <c r="F117" s="218"/>
    </row>
    <row r="118" spans="1:6" ht="13.5">
      <c r="A118" s="216" t="s">
        <v>375</v>
      </c>
      <c r="B118" s="45" t="s">
        <v>38</v>
      </c>
      <c r="C118" s="62">
        <v>10</v>
      </c>
      <c r="D118" s="62">
        <v>8</v>
      </c>
      <c r="E118" s="62">
        <v>10</v>
      </c>
      <c r="F118" s="218"/>
    </row>
    <row r="119" spans="1:6" ht="13.5">
      <c r="A119" s="219" t="s">
        <v>376</v>
      </c>
      <c r="B119" s="220" t="s">
        <v>38</v>
      </c>
      <c r="C119" s="208">
        <v>9</v>
      </c>
      <c r="D119" s="208">
        <v>8</v>
      </c>
      <c r="E119" s="208">
        <v>11</v>
      </c>
      <c r="F119" s="221"/>
    </row>
  </sheetData>
  <sheetProtection algorithmName="SHA-512" hashValue="Bf9LOjFXY4PEe1QGuuWehTYrsAvbMN8peeiSs1DGZNnLx0zAVofQPl8sADqndmKFNTfT4So7qkBNMMn8E+5vSA==" saltValue="zms2kuFleU0tQlzMc06xEw==" spinCount="100000"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E6D49-58B3-4F54-BCA9-4D2C66B9317C}">
  <sheetPr>
    <pageSetUpPr fitToPage="1"/>
  </sheetPr>
  <dimension ref="A1:G29"/>
  <sheetViews>
    <sheetView topLeftCell="A7" zoomScaleNormal="100" workbookViewId="0">
      <selection activeCell="C25" sqref="C25"/>
    </sheetView>
  </sheetViews>
  <sheetFormatPr defaultColWidth="9.140625" defaultRowHeight="12.6"/>
  <cols>
    <col min="1" max="1" width="17.85546875" customWidth="1"/>
    <col min="2" max="2" width="13.42578125" customWidth="1"/>
    <col min="3" max="5" width="8.85546875" customWidth="1"/>
    <col min="6" max="6" width="72.140625" customWidth="1"/>
    <col min="7" max="7" width="0.140625" customWidth="1"/>
    <col min="8" max="14" width="8.85546875" customWidth="1"/>
  </cols>
  <sheetData>
    <row r="1" spans="1:7" s="1" customFormat="1" ht="81" customHeight="1"/>
    <row r="2" spans="1:7" s="1" customFormat="1" ht="18" customHeight="1"/>
    <row r="3" spans="1:7" ht="1.5" customHeight="1"/>
    <row r="4" spans="1:7" ht="13.5">
      <c r="A4" s="10"/>
      <c r="B4" s="10" t="s">
        <v>0</v>
      </c>
      <c r="C4" s="11" t="s">
        <v>1</v>
      </c>
      <c r="D4" s="11" t="s">
        <v>2</v>
      </c>
      <c r="E4" s="11" t="s">
        <v>3</v>
      </c>
      <c r="F4" s="12" t="s">
        <v>4</v>
      </c>
    </row>
    <row r="5" spans="1:7" ht="40.5">
      <c r="A5" s="29" t="s">
        <v>381</v>
      </c>
      <c r="B5" s="29"/>
      <c r="C5" s="55"/>
      <c r="D5" s="55"/>
      <c r="E5" s="55"/>
      <c r="F5" s="55"/>
    </row>
    <row r="6" spans="1:7" ht="13.5">
      <c r="A6" s="56" t="s">
        <v>382</v>
      </c>
      <c r="B6" s="3" t="s">
        <v>11</v>
      </c>
      <c r="C6" s="4">
        <v>93</v>
      </c>
      <c r="D6" s="4">
        <v>76</v>
      </c>
      <c r="E6" s="4">
        <v>67</v>
      </c>
      <c r="F6" s="56"/>
    </row>
    <row r="7" spans="1:7" ht="27">
      <c r="A7" s="50" t="s">
        <v>383</v>
      </c>
      <c r="B7" s="50" t="s">
        <v>38</v>
      </c>
      <c r="C7" s="51">
        <v>31</v>
      </c>
      <c r="D7" s="51">
        <v>33</v>
      </c>
      <c r="E7" s="51">
        <v>36</v>
      </c>
      <c r="F7" s="51"/>
    </row>
    <row r="8" spans="1:7" ht="27">
      <c r="A8" s="56" t="s">
        <v>384</v>
      </c>
      <c r="B8" s="3"/>
      <c r="C8" s="13"/>
      <c r="D8" s="13"/>
      <c r="E8" s="13"/>
      <c r="F8" s="5"/>
    </row>
    <row r="9" spans="1:7" s="14" customFormat="1" ht="54">
      <c r="A9" s="57" t="s">
        <v>385</v>
      </c>
      <c r="B9" s="50" t="s">
        <v>38</v>
      </c>
      <c r="C9" s="52">
        <v>67</v>
      </c>
      <c r="D9" s="52">
        <v>74</v>
      </c>
      <c r="E9" s="52">
        <v>69</v>
      </c>
      <c r="F9" s="58"/>
      <c r="G9" s="15"/>
    </row>
    <row r="10" spans="1:7" ht="13.5">
      <c r="A10" s="42" t="s">
        <v>386</v>
      </c>
      <c r="B10" s="42" t="s">
        <v>38</v>
      </c>
      <c r="C10" s="42">
        <v>15</v>
      </c>
      <c r="D10" s="42">
        <v>11</v>
      </c>
      <c r="E10" s="42">
        <v>9</v>
      </c>
      <c r="F10" s="42"/>
    </row>
    <row r="11" spans="1:7" ht="13.5">
      <c r="A11" s="42" t="s">
        <v>387</v>
      </c>
      <c r="B11" s="42" t="s">
        <v>38</v>
      </c>
      <c r="C11" s="42">
        <v>14</v>
      </c>
      <c r="D11" s="42">
        <v>8</v>
      </c>
      <c r="E11" s="42">
        <v>10</v>
      </c>
      <c r="F11" s="42"/>
    </row>
    <row r="12" spans="1:7" ht="13.5">
      <c r="A12" s="42" t="s">
        <v>388</v>
      </c>
      <c r="B12" s="42" t="s">
        <v>38</v>
      </c>
      <c r="C12" s="42">
        <v>4</v>
      </c>
      <c r="D12" s="42">
        <v>8</v>
      </c>
      <c r="E12" s="42">
        <v>12</v>
      </c>
      <c r="F12" s="42"/>
    </row>
    <row r="13" spans="1:7" ht="13.5">
      <c r="A13" s="59" t="s">
        <v>389</v>
      </c>
      <c r="B13" s="59"/>
      <c r="C13" s="59"/>
      <c r="D13" s="59"/>
      <c r="E13" s="59"/>
      <c r="F13" s="59"/>
    </row>
    <row r="14" spans="1:7" ht="13.5">
      <c r="A14" s="42" t="s">
        <v>390</v>
      </c>
      <c r="B14" s="42" t="s">
        <v>38</v>
      </c>
      <c r="C14" s="42">
        <v>31</v>
      </c>
      <c r="D14" s="42">
        <v>33</v>
      </c>
      <c r="E14" s="42">
        <v>37</v>
      </c>
      <c r="F14" s="42"/>
    </row>
    <row r="15" spans="1:7" ht="13.5">
      <c r="A15" s="42" t="s">
        <v>391</v>
      </c>
      <c r="B15" s="42" t="s">
        <v>38</v>
      </c>
      <c r="C15" s="42">
        <v>20</v>
      </c>
      <c r="D15" s="42">
        <v>18</v>
      </c>
      <c r="E15" s="42">
        <v>27</v>
      </c>
      <c r="F15" s="42"/>
    </row>
    <row r="16" spans="1:7" ht="13.5">
      <c r="A16" s="42" t="s">
        <v>392</v>
      </c>
      <c r="B16" s="42" t="s">
        <v>38</v>
      </c>
      <c r="C16" s="42">
        <v>15</v>
      </c>
      <c r="D16" s="42">
        <v>9</v>
      </c>
      <c r="E16" s="42">
        <v>4</v>
      </c>
      <c r="F16" s="42"/>
    </row>
    <row r="17" spans="1:6" ht="13.5">
      <c r="A17" s="42" t="s">
        <v>393</v>
      </c>
      <c r="B17" s="42" t="s">
        <v>38</v>
      </c>
      <c r="C17" s="42">
        <v>11</v>
      </c>
      <c r="D17" s="42">
        <v>16</v>
      </c>
      <c r="E17" s="42">
        <v>14</v>
      </c>
      <c r="F17" s="42"/>
    </row>
    <row r="18" spans="1:6" ht="13.5">
      <c r="A18" s="42" t="s">
        <v>394</v>
      </c>
      <c r="B18" s="42" t="s">
        <v>38</v>
      </c>
      <c r="C18" s="42">
        <v>23</v>
      </c>
      <c r="D18" s="42">
        <v>24</v>
      </c>
      <c r="E18" s="42">
        <v>18</v>
      </c>
      <c r="F18" s="42"/>
    </row>
    <row r="19" spans="1:6" ht="13.5">
      <c r="A19" s="59" t="s">
        <v>395</v>
      </c>
      <c r="B19" s="59"/>
      <c r="C19" s="59"/>
      <c r="D19" s="59"/>
      <c r="E19" s="59"/>
      <c r="F19" s="59"/>
    </row>
    <row r="20" spans="1:6" ht="13.5">
      <c r="A20" s="42" t="s">
        <v>396</v>
      </c>
      <c r="B20" s="42" t="s">
        <v>38</v>
      </c>
      <c r="C20" s="42">
        <v>64</v>
      </c>
      <c r="D20" s="42">
        <v>69</v>
      </c>
      <c r="E20" s="42">
        <v>69</v>
      </c>
      <c r="F20" s="42"/>
    </row>
    <row r="21" spans="1:6" ht="13.5">
      <c r="A21" s="42" t="s">
        <v>397</v>
      </c>
      <c r="B21" s="42" t="s">
        <v>38</v>
      </c>
      <c r="C21" s="42">
        <v>38</v>
      </c>
      <c r="D21" s="42">
        <v>22</v>
      </c>
      <c r="E21" s="42">
        <v>37</v>
      </c>
      <c r="F21" s="42"/>
    </row>
    <row r="22" spans="1:6" ht="13.5">
      <c r="A22" s="55" t="s">
        <v>398</v>
      </c>
      <c r="B22" s="60"/>
      <c r="C22" s="60"/>
      <c r="D22" s="60"/>
      <c r="E22" s="60"/>
      <c r="F22" s="60"/>
    </row>
    <row r="23" spans="1:6" ht="13.5">
      <c r="A23" s="42" t="s">
        <v>399</v>
      </c>
      <c r="B23" s="42" t="s">
        <v>38</v>
      </c>
      <c r="C23" s="42">
        <v>100</v>
      </c>
      <c r="D23" s="42">
        <v>100</v>
      </c>
      <c r="E23" s="42">
        <v>100</v>
      </c>
      <c r="F23" s="42"/>
    </row>
    <row r="24" spans="1:6" ht="13.5">
      <c r="A24" s="55" t="s">
        <v>400</v>
      </c>
      <c r="B24" s="60"/>
      <c r="C24" s="60"/>
      <c r="D24" s="60"/>
      <c r="E24" s="60"/>
      <c r="F24" s="60"/>
    </row>
    <row r="25" spans="1:6" ht="13.5">
      <c r="A25" s="42" t="s">
        <v>401</v>
      </c>
      <c r="B25" s="42" t="s">
        <v>11</v>
      </c>
      <c r="C25" s="242" t="s">
        <v>27</v>
      </c>
      <c r="D25" s="42">
        <v>138</v>
      </c>
      <c r="E25" s="241" t="s">
        <v>402</v>
      </c>
      <c r="F25" s="42"/>
    </row>
    <row r="26" spans="1:6" ht="13.5">
      <c r="A26" s="53"/>
      <c r="B26" s="53"/>
      <c r="C26" s="53"/>
      <c r="D26" s="53"/>
      <c r="E26" s="53"/>
      <c r="F26" s="53"/>
    </row>
    <row r="27" spans="1:6" ht="13.5">
      <c r="A27" s="54"/>
      <c r="B27" s="54"/>
      <c r="C27" s="54"/>
      <c r="D27" s="54"/>
      <c r="E27" s="54"/>
      <c r="F27" s="54"/>
    </row>
    <row r="28" spans="1:6" ht="13.5">
      <c r="A28" s="54"/>
      <c r="B28" s="54"/>
      <c r="C28" s="54"/>
      <c r="D28" s="54"/>
      <c r="E28" s="54"/>
      <c r="F28" s="54"/>
    </row>
    <row r="29" spans="1:6" ht="13.5">
      <c r="A29" s="54"/>
      <c r="B29" s="54"/>
      <c r="C29" s="54"/>
      <c r="D29" s="54"/>
      <c r="E29" s="54"/>
      <c r="F29" s="54"/>
    </row>
  </sheetData>
  <sheetProtection algorithmName="SHA-512" hashValue="lUItS7/XMAxXDsAmOau+tYqNfjehG8Qbb3UGhjl4o2NLTxD+qHEpdpIGIkJcOTlIkNIMKTjcHWKAA908gUXxhQ==" saltValue="u1QFyKro+EWbJPCfx3/zjA==" spinCount="100000" sheet="1" objects="1" scenarios="1"/>
  <pageMargins left="0.46020833333333333" right="0.42104166666666665" top="0.39370078740157483" bottom="0.70866141732283472" header="0.39370078740157483" footer="0.39370078740157483"/>
  <pageSetup paperSize="9" scale="94" fitToHeight="0"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2E78-3C47-47A3-B493-096CBD118CE0}">
  <sheetPr>
    <pageSetUpPr fitToPage="1"/>
  </sheetPr>
  <dimension ref="A1:F23"/>
  <sheetViews>
    <sheetView zoomScaleNormal="100" workbookViewId="0">
      <selection activeCell="A4" sqref="A4"/>
    </sheetView>
  </sheetViews>
  <sheetFormatPr defaultColWidth="9.140625" defaultRowHeight="12.6"/>
  <cols>
    <col min="1" max="1" width="17.85546875" customWidth="1"/>
    <col min="2" max="2" width="13.42578125" customWidth="1"/>
    <col min="3" max="5" width="8.85546875" customWidth="1"/>
    <col min="6" max="6" width="72.42578125" customWidth="1"/>
    <col min="7" max="7" width="2.42578125" customWidth="1"/>
    <col min="8" max="14" width="8.85546875" customWidth="1"/>
  </cols>
  <sheetData>
    <row r="1" spans="1:6" s="1" customFormat="1" ht="81" customHeight="1"/>
    <row r="2" spans="1:6" s="1" customFormat="1" ht="18" customHeight="1"/>
    <row r="3" spans="1:6" ht="1.5" customHeight="1"/>
    <row r="4" spans="1:6" ht="13.5">
      <c r="A4" s="10"/>
      <c r="B4" s="10" t="s">
        <v>0</v>
      </c>
      <c r="C4" s="11" t="s">
        <v>1</v>
      </c>
      <c r="D4" s="11" t="s">
        <v>2</v>
      </c>
      <c r="E4" s="11" t="s">
        <v>3</v>
      </c>
      <c r="F4" s="12" t="s">
        <v>4</v>
      </c>
    </row>
    <row r="5" spans="1:6" ht="13.5">
      <c r="A5" s="6" t="s">
        <v>403</v>
      </c>
      <c r="B5" s="7"/>
      <c r="C5" s="8"/>
      <c r="D5" s="8"/>
      <c r="E5" s="8"/>
      <c r="F5" s="9"/>
    </row>
    <row r="6" spans="1:6" ht="121.5">
      <c r="A6" s="20" t="s">
        <v>404</v>
      </c>
      <c r="B6" s="3" t="s">
        <v>405</v>
      </c>
      <c r="C6" s="77" t="s">
        <v>27</v>
      </c>
      <c r="D6" s="77" t="s">
        <v>27</v>
      </c>
      <c r="E6" s="77" t="s">
        <v>406</v>
      </c>
      <c r="F6" s="24" t="s">
        <v>407</v>
      </c>
    </row>
    <row r="7" spans="1:6" ht="13.5">
      <c r="A7" s="21" t="s">
        <v>408</v>
      </c>
      <c r="B7" s="18"/>
      <c r="C7" s="19"/>
      <c r="D7" s="19"/>
      <c r="E7" s="19"/>
      <c r="F7" s="25"/>
    </row>
    <row r="8" spans="1:6" ht="54">
      <c r="A8" s="20" t="s">
        <v>409</v>
      </c>
      <c r="B8" s="3" t="s">
        <v>410</v>
      </c>
      <c r="C8" s="243">
        <v>17859</v>
      </c>
      <c r="D8" s="243">
        <v>9404</v>
      </c>
      <c r="E8" s="243">
        <v>11340</v>
      </c>
      <c r="F8" s="26"/>
    </row>
    <row r="9" spans="1:6" s="14" customFormat="1" ht="40.5">
      <c r="A9" s="22" t="s">
        <v>409</v>
      </c>
      <c r="B9" s="23" t="s">
        <v>411</v>
      </c>
      <c r="C9" s="244">
        <v>1769</v>
      </c>
      <c r="D9" s="244">
        <v>521</v>
      </c>
      <c r="E9" s="244">
        <v>860</v>
      </c>
      <c r="F9" s="27"/>
    </row>
    <row r="10" spans="1:6">
      <c r="A10" s="2"/>
      <c r="B10" s="2"/>
      <c r="C10" s="245"/>
      <c r="D10" s="245"/>
      <c r="E10" s="245"/>
      <c r="F10" s="2"/>
    </row>
    <row r="11" spans="1:6">
      <c r="A11" s="2"/>
      <c r="B11" s="2"/>
      <c r="C11" s="2"/>
      <c r="D11" s="2"/>
      <c r="E11" s="2"/>
      <c r="F11" s="2"/>
    </row>
    <row r="12" spans="1:6">
      <c r="A12" s="2"/>
      <c r="B12" s="2"/>
      <c r="C12" s="2"/>
      <c r="D12" s="2"/>
      <c r="E12" s="2"/>
      <c r="F12" s="2"/>
    </row>
    <row r="13" spans="1:6">
      <c r="A13" s="2"/>
      <c r="B13" s="2"/>
      <c r="C13" s="2"/>
      <c r="D13" s="2"/>
      <c r="E13" s="2"/>
      <c r="F13" s="2"/>
    </row>
    <row r="14" spans="1:6">
      <c r="A14" s="2"/>
      <c r="B14" s="2"/>
      <c r="C14" s="2"/>
      <c r="D14" s="2"/>
      <c r="E14" s="2"/>
      <c r="F14" s="2"/>
    </row>
    <row r="15" spans="1:6">
      <c r="A15" s="2"/>
      <c r="B15" s="2"/>
      <c r="C15" s="2"/>
      <c r="D15" s="2"/>
      <c r="E15" s="2"/>
      <c r="F15" s="2"/>
    </row>
    <row r="16" spans="1:6">
      <c r="A16" s="2"/>
      <c r="B16" s="2"/>
      <c r="C16" s="2"/>
      <c r="D16" s="2"/>
      <c r="E16" s="2"/>
      <c r="F16" s="2"/>
    </row>
    <row r="17" spans="1:6">
      <c r="A17" s="2"/>
      <c r="B17" s="2"/>
      <c r="C17" s="2"/>
      <c r="D17" s="2"/>
      <c r="E17" s="2"/>
      <c r="F17" s="2"/>
    </row>
    <row r="18" spans="1:6">
      <c r="A18" s="2"/>
      <c r="B18" s="2"/>
      <c r="C18" s="2"/>
      <c r="D18" s="2"/>
      <c r="E18" s="2"/>
      <c r="F18" s="2"/>
    </row>
    <row r="19" spans="1:6">
      <c r="A19" s="2"/>
      <c r="B19" s="2"/>
      <c r="C19" s="2"/>
      <c r="D19" s="2"/>
      <c r="E19" s="2"/>
      <c r="F19" s="2"/>
    </row>
    <row r="20" spans="1:6">
      <c r="A20" s="2"/>
      <c r="B20" s="2"/>
      <c r="C20" s="2"/>
      <c r="D20" s="2"/>
      <c r="E20" s="2"/>
      <c r="F20" s="2"/>
    </row>
    <row r="21" spans="1:6">
      <c r="A21" s="2"/>
      <c r="B21" s="2"/>
      <c r="C21" s="2"/>
      <c r="D21" s="2"/>
      <c r="E21" s="2"/>
      <c r="F21" s="2"/>
    </row>
    <row r="22" spans="1:6">
      <c r="A22" s="2"/>
      <c r="B22" s="2"/>
      <c r="C22" s="2"/>
      <c r="D22" s="2"/>
      <c r="E22" s="2"/>
      <c r="F22" s="2"/>
    </row>
    <row r="23" spans="1:6">
      <c r="A23" s="2"/>
      <c r="B23" s="2"/>
      <c r="C23" s="2"/>
      <c r="D23" s="2"/>
      <c r="E23" s="2"/>
      <c r="F23" s="2"/>
    </row>
  </sheetData>
  <sheetProtection algorithmName="SHA-512" hashValue="4ffvcwcGLk/CIlhIugs6BszXDG25P7DxtdTF2YiPgkDW8Q3LIQ7Soa2O1Q7w+TCridRhxbzSrz1dXcEU79XBOA==" saltValue="cYGs9rH3U56CQc2jjcc1og==" spinCount="100000"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2e5bbfd3-8c36-47f5-8d08-3d3d312b6070">
      <UserInfo>
        <DisplayName>Irene Perrin</DisplayName>
        <AccountId>3</AccountId>
        <AccountType/>
      </UserInfo>
      <UserInfo>
        <DisplayName>Alisha Esshaki</DisplayName>
        <AccountId>93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50ACE008214744A4BA5BB5D8F4B340" ma:contentTypeVersion="13" ma:contentTypeDescription="Create a new document." ma:contentTypeScope="" ma:versionID="5b4b326f9156303d9a89e24f33c17ea8">
  <xsd:schema xmlns:xsd="http://www.w3.org/2001/XMLSchema" xmlns:xs="http://www.w3.org/2001/XMLSchema" xmlns:p="http://schemas.microsoft.com/office/2006/metadata/properties" xmlns:ns1="http://schemas.microsoft.com/sharepoint/v3" xmlns:ns2="ccc8a59d-d1cf-445a-9892-aa8b7d535af1" xmlns:ns3="2e5bbfd3-8c36-47f5-8d08-3d3d312b6070" targetNamespace="http://schemas.microsoft.com/office/2006/metadata/properties" ma:root="true" ma:fieldsID="6bed4ecb7b652f42452349c1224b6f5a" ns1:_="" ns2:_="" ns3:_="">
    <xsd:import namespace="http://schemas.microsoft.com/sharepoint/v3"/>
    <xsd:import namespace="ccc8a59d-d1cf-445a-9892-aa8b7d535af1"/>
    <xsd:import namespace="2e5bbfd3-8c36-47f5-8d08-3d3d312b60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8a59d-d1cf-445a-9892-aa8b7d535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5bbfd3-8c36-47f5-8d08-3d3d312b607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424BD1-099F-488B-B2BF-49C553232224}"/>
</file>

<file path=customXml/itemProps2.xml><?xml version="1.0" encoding="utf-8"?>
<ds:datastoreItem xmlns:ds="http://schemas.openxmlformats.org/officeDocument/2006/customXml" ds:itemID="{F4482DBB-E7A9-416E-9A7C-C5D811EED080}"/>
</file>

<file path=customXml/itemProps3.xml><?xml version="1.0" encoding="utf-8"?>
<ds:datastoreItem xmlns:ds="http://schemas.openxmlformats.org/officeDocument/2006/customXml" ds:itemID="{A9E32CB4-CB8B-46C5-A6BF-65AF56F20D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2022-03-31T13:41:59Z</dcterms:created>
  <dcterms:modified xsi:type="dcterms:W3CDTF">2022-04-04T15:31:21Z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c2fedb-0da6-4717-8531-d16a1b9930f4_Enabled">
    <vt:lpwstr>true</vt:lpwstr>
  </property>
  <property fmtid="{D5CDD505-2E9C-101B-9397-08002B2CF9AE}" pid="3" name="MSIP_Label_90c2fedb-0da6-4717-8531-d16a1b9930f4_SetDate">
    <vt:lpwstr>2022-03-31T13:54:20Z</vt:lpwstr>
  </property>
  <property fmtid="{D5CDD505-2E9C-101B-9397-08002B2CF9AE}" pid="4" name="MSIP_Label_90c2fedb-0da6-4717-8531-d16a1b9930f4_Method">
    <vt:lpwstr>Privileged</vt:lpwstr>
  </property>
  <property fmtid="{D5CDD505-2E9C-101B-9397-08002B2CF9AE}" pid="5" name="MSIP_Label_90c2fedb-0da6-4717-8531-d16a1b9930f4_Name">
    <vt:lpwstr>90c2fedb-0da6-4717-8531-d16a1b9930f4</vt:lpwstr>
  </property>
  <property fmtid="{D5CDD505-2E9C-101B-9397-08002B2CF9AE}" pid="6" name="MSIP_Label_90c2fedb-0da6-4717-8531-d16a1b9930f4_SiteId">
    <vt:lpwstr>45597f60-6e37-4be7-acfb-4c9e23b261ea</vt:lpwstr>
  </property>
  <property fmtid="{D5CDD505-2E9C-101B-9397-08002B2CF9AE}" pid="7" name="MSIP_Label_90c2fedb-0da6-4717-8531-d16a1b9930f4_ActionId">
    <vt:lpwstr>8ff386ea-3e75-41ad-9d47-eeaef17c0499</vt:lpwstr>
  </property>
  <property fmtid="{D5CDD505-2E9C-101B-9397-08002B2CF9AE}" pid="8" name="MSIP_Label_90c2fedb-0da6-4717-8531-d16a1b9930f4_ContentBits">
    <vt:lpwstr>0</vt:lpwstr>
  </property>
  <property fmtid="{D5CDD505-2E9C-101B-9397-08002B2CF9AE}" pid="9" name="Sensitivity">
    <vt:lpwstr>Internal</vt:lpwstr>
  </property>
  <property fmtid="{D5CDD505-2E9C-101B-9397-08002B2CF9AE}" pid="10" name="ContentTypeId">
    <vt:lpwstr>0x0101000750ACE008214744A4BA5BB5D8F4B340</vt:lpwstr>
  </property>
</Properties>
</file>